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dovica\Desktop\"/>
    </mc:Choice>
  </mc:AlternateContent>
  <bookViews>
    <workbookView xWindow="0" yWindow="0" windowWidth="20490" windowHeight="7665"/>
  </bookViews>
  <sheets>
    <sheet name="Cattedre 2020-21" sheetId="8" r:id="rId1"/>
  </sheets>
  <definedNames>
    <definedName name="_xlnm.Print_Area" localSheetId="0">'Cattedre 2020-21'!$B$1:$Q$137</definedName>
  </definedNames>
  <calcPr calcId="162913"/>
</workbook>
</file>

<file path=xl/calcChain.xml><?xml version="1.0" encoding="utf-8"?>
<calcChain xmlns="http://schemas.openxmlformats.org/spreadsheetml/2006/main">
  <c r="P4" i="8" l="1"/>
  <c r="P2" i="8"/>
  <c r="P6" i="8"/>
  <c r="P5" i="8"/>
  <c r="P3" i="8"/>
  <c r="P57" i="8" l="1"/>
  <c r="P60" i="8"/>
  <c r="F18" i="8"/>
  <c r="D18" i="8"/>
  <c r="L118" i="8" l="1"/>
  <c r="L84" i="8"/>
  <c r="J84" i="8"/>
  <c r="F84" i="8"/>
  <c r="D84" i="8"/>
  <c r="H12" i="8"/>
  <c r="F90" i="8"/>
  <c r="D90" i="8"/>
  <c r="L130" i="8"/>
  <c r="L128" i="8"/>
  <c r="D13" i="8"/>
  <c r="D20" i="8"/>
  <c r="F93" i="8"/>
  <c r="D93" i="8"/>
  <c r="L131" i="8"/>
  <c r="L129" i="8"/>
  <c r="L95" i="8"/>
  <c r="H100" i="8"/>
  <c r="D100" i="8"/>
  <c r="J95" i="8"/>
  <c r="H95" i="8"/>
  <c r="F56" i="8"/>
  <c r="L62" i="8"/>
  <c r="J28" i="8"/>
  <c r="L24" i="8"/>
  <c r="J24" i="8"/>
  <c r="H24" i="8"/>
  <c r="J66" i="8"/>
  <c r="H66" i="8"/>
  <c r="J62" i="8"/>
  <c r="H62" i="8"/>
  <c r="H28" i="8"/>
  <c r="F21" i="8"/>
  <c r="H25" i="8"/>
  <c r="H67" i="8"/>
  <c r="J67" i="8"/>
  <c r="L63" i="8"/>
  <c r="F88" i="8"/>
  <c r="D88" i="8"/>
  <c r="F54" i="8"/>
  <c r="F16" i="8"/>
  <c r="D16" i="8"/>
  <c r="H9" i="8"/>
  <c r="H47" i="8"/>
  <c r="F81" i="8"/>
  <c r="D81" i="8"/>
  <c r="D10" i="8"/>
  <c r="F48" i="8"/>
  <c r="D8" i="8"/>
  <c r="F10" i="8"/>
  <c r="P64" i="8"/>
  <c r="P63" i="8"/>
  <c r="P12" i="8"/>
  <c r="P11" i="8"/>
  <c r="P65" i="8" l="1"/>
  <c r="P58" i="8"/>
  <c r="P59" i="8"/>
  <c r="P69" i="8"/>
  <c r="P68" i="8"/>
  <c r="P67" i="8"/>
  <c r="P54" i="8"/>
  <c r="P53" i="8"/>
  <c r="P55" i="8" s="1"/>
  <c r="P42" i="8"/>
  <c r="P41" i="8"/>
  <c r="P39" i="8"/>
  <c r="P50" i="8"/>
  <c r="P49" i="8"/>
  <c r="P46" i="8"/>
  <c r="P45" i="8"/>
  <c r="P47" i="8" s="1"/>
  <c r="P51" i="8" l="1"/>
  <c r="P34" i="8"/>
  <c r="P31" i="8"/>
  <c r="P30" i="8"/>
  <c r="P29" i="8"/>
  <c r="P26" i="8"/>
  <c r="P25" i="8" l="1"/>
  <c r="P24" i="8"/>
  <c r="P32" i="8"/>
  <c r="P21" i="8"/>
  <c r="P20" i="8"/>
  <c r="P17" i="8"/>
  <c r="P16" i="8"/>
  <c r="P13" i="8"/>
  <c r="P22" i="8" l="1"/>
  <c r="P27" i="8"/>
  <c r="P14" i="8"/>
  <c r="K133" i="8" l="1"/>
  <c r="M133" i="8"/>
  <c r="I133" i="8"/>
  <c r="G133" i="8"/>
  <c r="E133" i="8"/>
  <c r="A114" i="8"/>
  <c r="A112" i="8"/>
  <c r="M103" i="8"/>
  <c r="K103" i="8"/>
  <c r="I103" i="8"/>
  <c r="G103" i="8"/>
  <c r="E103" i="8"/>
  <c r="F85" i="8"/>
  <c r="D85" i="8"/>
  <c r="A80" i="8"/>
  <c r="A78" i="8"/>
  <c r="H77" i="8"/>
  <c r="F77" i="8"/>
  <c r="D77" i="8"/>
  <c r="P71" i="8"/>
  <c r="M69" i="8"/>
  <c r="K69" i="8"/>
  <c r="I69" i="8"/>
  <c r="G69" i="8"/>
  <c r="E69" i="8"/>
  <c r="P61" i="8"/>
  <c r="F51" i="8"/>
  <c r="A45" i="8"/>
  <c r="A43" i="8"/>
  <c r="L42" i="8"/>
  <c r="J42" i="8"/>
  <c r="H42" i="8"/>
  <c r="F42" i="8"/>
  <c r="P40" i="8"/>
  <c r="P43" i="8" s="1"/>
  <c r="P35" i="8"/>
  <c r="P37" i="8" s="1"/>
  <c r="P36" i="8"/>
  <c r="M31" i="8"/>
  <c r="K31" i="8"/>
  <c r="I31" i="8"/>
  <c r="G31" i="8"/>
  <c r="E31" i="8"/>
  <c r="P18" i="8"/>
  <c r="F13" i="8"/>
  <c r="P9" i="8"/>
  <c r="A7" i="8"/>
  <c r="A5" i="8"/>
  <c r="L4" i="8"/>
  <c r="J4" i="8"/>
  <c r="H4" i="8"/>
  <c r="F4" i="8"/>
  <c r="D4" i="8"/>
  <c r="P7" i="8"/>
</calcChain>
</file>

<file path=xl/sharedStrings.xml><?xml version="1.0" encoding="utf-8"?>
<sst xmlns="http://schemas.openxmlformats.org/spreadsheetml/2006/main" count="555" uniqueCount="171">
  <si>
    <t>NO</t>
  </si>
  <si>
    <t>Disciplina</t>
  </si>
  <si>
    <t>PRIMA</t>
  </si>
  <si>
    <t>SECONDA</t>
  </si>
  <si>
    <t>TERZA</t>
  </si>
  <si>
    <t>QUARTA</t>
  </si>
  <si>
    <t>QUINTA</t>
  </si>
  <si>
    <t>Religione</t>
  </si>
  <si>
    <t>Italiano</t>
  </si>
  <si>
    <t>A460/AB24</t>
  </si>
  <si>
    <t>Inglese</t>
  </si>
  <si>
    <t>Storia</t>
  </si>
  <si>
    <t>Geografia</t>
  </si>
  <si>
    <t>A019/A046</t>
  </si>
  <si>
    <t>Diritto ed ec.</t>
  </si>
  <si>
    <t>S.I  Terra-Biol</t>
  </si>
  <si>
    <t>A047/A026</t>
  </si>
  <si>
    <t>Matematica</t>
  </si>
  <si>
    <t>C. di matematica</t>
  </si>
  <si>
    <t>A038/A020</t>
  </si>
  <si>
    <t>A013/A034</t>
  </si>
  <si>
    <t>A071/A037</t>
  </si>
  <si>
    <t>T. e tec. di rapp. Graf.</t>
  </si>
  <si>
    <t>Tecn. inf.</t>
  </si>
  <si>
    <t>A035/A040</t>
  </si>
  <si>
    <t>Sc. e tec. applic.</t>
  </si>
  <si>
    <t>El., elet e aut</t>
  </si>
  <si>
    <t>Sc navigazione</t>
  </si>
  <si>
    <t>Mecc e macch</t>
  </si>
  <si>
    <t>Logistica</t>
  </si>
  <si>
    <t>A029/A048</t>
  </si>
  <si>
    <t>Sc. Mot.</t>
  </si>
  <si>
    <t>Sostgno</t>
  </si>
  <si>
    <t>COORDINATORI</t>
  </si>
  <si>
    <t>LO CICERO</t>
  </si>
  <si>
    <t>PICONE</t>
  </si>
  <si>
    <t>MODAFFERI</t>
  </si>
  <si>
    <t>MONTELEONE M</t>
  </si>
  <si>
    <t>GIBILISCO</t>
  </si>
  <si>
    <t>CIMINO</t>
  </si>
  <si>
    <t>A034</t>
  </si>
  <si>
    <t>A020</t>
  </si>
  <si>
    <t>Sostegno</t>
  </si>
  <si>
    <t>CASSONE</t>
  </si>
  <si>
    <t>T.M.A.</t>
  </si>
  <si>
    <t>T.E.E.A</t>
  </si>
  <si>
    <t>T.T.I.M.</t>
  </si>
  <si>
    <t>A034/35</t>
  </si>
  <si>
    <t>C32/27</t>
  </si>
  <si>
    <t>T.AM.P.P.</t>
  </si>
  <si>
    <t>T.P.O</t>
  </si>
  <si>
    <t>A20/60</t>
  </si>
  <si>
    <t>A020/13</t>
  </si>
  <si>
    <t>T.G.C.M.I.</t>
  </si>
  <si>
    <t>A20</t>
  </si>
  <si>
    <t>C180</t>
  </si>
  <si>
    <t>ABBAGNATO</t>
  </si>
  <si>
    <t>MALAVENDA</t>
  </si>
  <si>
    <t>A071</t>
  </si>
  <si>
    <t>MUSARELLA</t>
  </si>
  <si>
    <t>LAB. TEC . ES.</t>
  </si>
  <si>
    <t>ES. PRAT</t>
  </si>
  <si>
    <t>COMP. TTRG</t>
  </si>
  <si>
    <t>COMP. TMA</t>
  </si>
  <si>
    <t>COMP NAV</t>
  </si>
  <si>
    <t xml:space="preserve">COMP MECC </t>
  </si>
  <si>
    <t>COMP LOG</t>
  </si>
  <si>
    <t>COMP T.AM.P.P.</t>
  </si>
  <si>
    <t>COMP T.P.O</t>
  </si>
  <si>
    <t>COMP TEEA</t>
  </si>
  <si>
    <t>COMP TTIM</t>
  </si>
  <si>
    <t>COMP T.G.C.M.I</t>
  </si>
  <si>
    <t>COMP ELE</t>
  </si>
  <si>
    <t xml:space="preserve">COMP.  MEC. </t>
  </si>
  <si>
    <t>BELLANTONI</t>
  </si>
  <si>
    <t>AB24</t>
  </si>
  <si>
    <t>RIGOLINO</t>
  </si>
  <si>
    <t>A012</t>
  </si>
  <si>
    <t>ARAGONA</t>
  </si>
  <si>
    <t>A026</t>
  </si>
  <si>
    <t>COMP INF</t>
  </si>
  <si>
    <t>POSTORINO</t>
  </si>
  <si>
    <t>A037</t>
  </si>
  <si>
    <t>A040</t>
  </si>
  <si>
    <t>B024</t>
  </si>
  <si>
    <t>A046</t>
  </si>
  <si>
    <t>A050</t>
  </si>
  <si>
    <t>A021</t>
  </si>
  <si>
    <t>A048</t>
  </si>
  <si>
    <t>BARRESI</t>
  </si>
  <si>
    <t>B017</t>
  </si>
  <si>
    <t>A043</t>
  </si>
  <si>
    <t>A042</t>
  </si>
  <si>
    <t>B015</t>
  </si>
  <si>
    <t>B03</t>
  </si>
  <si>
    <t>B012</t>
  </si>
  <si>
    <t>B015/B017</t>
  </si>
  <si>
    <t>FIORINO</t>
  </si>
  <si>
    <t>MORDA'</t>
  </si>
  <si>
    <t>ROMANO</t>
  </si>
  <si>
    <t>PRINCIPATO</t>
  </si>
  <si>
    <t>COMP Sc. Int. Ch.</t>
  </si>
  <si>
    <t>COMP Sc. Int. Fis.</t>
  </si>
  <si>
    <t>Sc. Int. Fisica</t>
  </si>
  <si>
    <t>Sc. Int. Chimica</t>
  </si>
  <si>
    <t>DONATO</t>
  </si>
  <si>
    <t>Conduzione  di Apparati e Impianti Marittimi (CAIM) Villa S. Giovanni SEZ. H</t>
  </si>
  <si>
    <t>Manutenzione Villa S. Giovanni - SEZ. M</t>
  </si>
  <si>
    <t>Produzione Villa S. Giovanni - SEZ. L</t>
  </si>
  <si>
    <t>RANIERI</t>
  </si>
  <si>
    <t>FEDELE</t>
  </si>
  <si>
    <t>DIANO</t>
  </si>
  <si>
    <t>ZAMPAGLIONE</t>
  </si>
  <si>
    <t>ZAVETTIERI</t>
  </si>
  <si>
    <t>ZAVETTERI</t>
  </si>
  <si>
    <t>ABBAGNATO G.</t>
  </si>
  <si>
    <t>ARABESCO</t>
  </si>
  <si>
    <t>TOTALE</t>
  </si>
  <si>
    <t>COMP Sc. Int. Bio.</t>
  </si>
  <si>
    <t>A034-A042</t>
  </si>
  <si>
    <t>COMP TTRG</t>
  </si>
  <si>
    <t>COMP Inform..</t>
  </si>
  <si>
    <t>10+ITI</t>
  </si>
  <si>
    <t>BUSA'</t>
  </si>
  <si>
    <t>AB017-=O56</t>
  </si>
  <si>
    <t>A056/=O37</t>
  </si>
  <si>
    <t>+12h ITI</t>
  </si>
  <si>
    <t>A060/=O19</t>
  </si>
  <si>
    <t>LIUZZO</t>
  </si>
  <si>
    <t>+3h Alberg</t>
  </si>
  <si>
    <t>B016</t>
  </si>
  <si>
    <t>+1 disp</t>
  </si>
  <si>
    <t>A043-A</t>
  </si>
  <si>
    <t>A043-B</t>
  </si>
  <si>
    <t>A043-C</t>
  </si>
  <si>
    <t>B017-A</t>
  </si>
  <si>
    <t>+6h liceo</t>
  </si>
  <si>
    <t>FIORINO B03</t>
  </si>
  <si>
    <t>BUSA' B016</t>
  </si>
  <si>
    <r>
      <rPr>
        <b/>
        <sz val="16"/>
        <color theme="1"/>
        <rFont val="Times"/>
        <family val="1"/>
      </rPr>
      <t>Conduzione del Mezzo Navale (CMN) Villa S. Giovanni SEZ. I</t>
    </r>
    <r>
      <rPr>
        <b/>
        <sz val="16"/>
        <color theme="1"/>
        <rFont val="Calibri"/>
        <family val="2"/>
        <scheme val="minor"/>
      </rPr>
      <t xml:space="preserve"> </t>
    </r>
  </si>
  <si>
    <t>+4 ITI + 7 Vallauri</t>
  </si>
  <si>
    <t>+4 ITI + 7 Severi</t>
  </si>
  <si>
    <t>+12 RIGHI</t>
  </si>
  <si>
    <t>residue</t>
  </si>
  <si>
    <t>FABIO+14 ITI</t>
  </si>
  <si>
    <t>RESIDUE</t>
  </si>
  <si>
    <t>+ 5 BOCCIONI</t>
  </si>
  <si>
    <t>+10 ITI + 1 POT</t>
  </si>
  <si>
    <t>+ 2 ITI</t>
  </si>
  <si>
    <t>+3 POT</t>
  </si>
  <si>
    <t>ROTTA</t>
  </si>
  <si>
    <t>+4 RIGHI</t>
  </si>
  <si>
    <t>+12 SEVERI</t>
  </si>
  <si>
    <t>+15 ITI</t>
  </si>
  <si>
    <t>A021 - A</t>
  </si>
  <si>
    <t>A050 - A</t>
  </si>
  <si>
    <t>TRIPODI F.</t>
  </si>
  <si>
    <t xml:space="preserve">LIUZZO </t>
  </si>
  <si>
    <t>B012 - A</t>
  </si>
  <si>
    <t>B024 - A</t>
  </si>
  <si>
    <t>A020 - A</t>
  </si>
  <si>
    <t>A042 - A</t>
  </si>
  <si>
    <t>A026 - A</t>
  </si>
  <si>
    <t>NIGRO</t>
  </si>
  <si>
    <t>Ne Mancano 2</t>
  </si>
  <si>
    <t>Tripodi F.</t>
  </si>
  <si>
    <t>Postorino</t>
  </si>
  <si>
    <t>Fedele</t>
  </si>
  <si>
    <t>Mordà</t>
  </si>
  <si>
    <t>Modafferi</t>
  </si>
  <si>
    <t>Rotta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</si>
</sst>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B050"/>
      <name val="Arial"/>
      <family val="2"/>
    </font>
    <font>
      <b/>
      <sz val="11"/>
      <color theme="3" tint="0.39997558519241921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theme="4"/>
      <name val="Arial"/>
      <family val="2"/>
    </font>
    <font>
      <b/>
      <sz val="11"/>
      <color theme="5" tint="-0.249977111117893"/>
      <name val="Arial"/>
      <family val="2"/>
    </font>
    <font>
      <b/>
      <sz val="11"/>
      <color theme="6" tint="-0.249977111117893"/>
      <name val="Arial"/>
      <family val="2"/>
    </font>
    <font>
      <b/>
      <sz val="16"/>
      <color theme="1"/>
      <name val="Times"/>
      <family val="1"/>
    </font>
    <font>
      <b/>
      <sz val="11"/>
      <color theme="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99">
    <xf numFmtId="0" fontId="0" fillId="0" borderId="0" xfId="0"/>
    <xf numFmtId="0" fontId="2" fillId="0" borderId="1" xfId="1" applyFont="1" applyBorder="1" applyAlignment="1">
      <alignment shrinkToFit="1"/>
    </xf>
    <xf numFmtId="0" fontId="6" fillId="2" borderId="5" xfId="2" applyFont="1" applyFill="1" applyBorder="1" applyAlignment="1">
      <alignment horizontal="center" shrinkToFit="1"/>
    </xf>
    <xf numFmtId="0" fontId="7" fillId="0" borderId="9" xfId="0" applyFont="1" applyBorder="1" applyAlignment="1">
      <alignment shrinkToFit="1"/>
    </xf>
    <xf numFmtId="0" fontId="7" fillId="0" borderId="8" xfId="0" applyFont="1" applyBorder="1" applyAlignment="1">
      <alignment shrinkToFit="1"/>
    </xf>
    <xf numFmtId="0" fontId="7" fillId="0" borderId="12" xfId="0" applyFont="1" applyBorder="1" applyAlignment="1">
      <alignment shrinkToFit="1"/>
    </xf>
    <xf numFmtId="0" fontId="3" fillId="0" borderId="12" xfId="1" applyFont="1" applyFill="1" applyBorder="1" applyAlignment="1">
      <alignment horizontal="center" shrinkToFit="1"/>
    </xf>
    <xf numFmtId="0" fontId="0" fillId="0" borderId="0" xfId="0" applyAlignment="1">
      <alignment horizontal="left" vertical="center" wrapText="1"/>
    </xf>
    <xf numFmtId="0" fontId="0" fillId="0" borderId="11" xfId="0" applyBorder="1"/>
    <xf numFmtId="0" fontId="3" fillId="5" borderId="12" xfId="1" applyFont="1" applyFill="1" applyBorder="1" applyAlignment="1">
      <alignment horizontal="center" shrinkToFit="1"/>
    </xf>
    <xf numFmtId="0" fontId="7" fillId="0" borderId="0" xfId="0" applyFont="1" applyBorder="1" applyAlignment="1">
      <alignment shrinkToFit="1"/>
    </xf>
    <xf numFmtId="0" fontId="3" fillId="0" borderId="0" xfId="1" applyFont="1" applyFill="1" applyBorder="1" applyAlignment="1">
      <alignment horizontal="center" shrinkToFit="1"/>
    </xf>
    <xf numFmtId="0" fontId="0" fillId="0" borderId="15" xfId="0" applyBorder="1"/>
    <xf numFmtId="0" fontId="0" fillId="0" borderId="9" xfId="0" applyBorder="1"/>
    <xf numFmtId="0" fontId="6" fillId="0" borderId="12" xfId="0" applyFont="1" applyBorder="1" applyAlignment="1">
      <alignment shrinkToFit="1"/>
    </xf>
    <xf numFmtId="0" fontId="6" fillId="0" borderId="12" xfId="0" applyFont="1" applyBorder="1" applyAlignment="1">
      <alignment horizontal="center" shrinkToFit="1"/>
    </xf>
    <xf numFmtId="0" fontId="0" fillId="0" borderId="0" xfId="0" applyAlignment="1">
      <alignment horizontal="center"/>
    </xf>
    <xf numFmtId="0" fontId="12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3" fillId="3" borderId="12" xfId="1" applyFont="1" applyFill="1" applyBorder="1" applyAlignment="1">
      <alignment horizontal="center" shrinkToFit="1"/>
    </xf>
    <xf numFmtId="0" fontId="0" fillId="0" borderId="4" xfId="0" applyBorder="1" applyAlignment="1">
      <alignment shrinkToFit="1"/>
    </xf>
    <xf numFmtId="0" fontId="3" fillId="4" borderId="12" xfId="1" applyFont="1" applyFill="1" applyBorder="1" applyAlignment="1">
      <alignment horizontal="center" shrinkToFit="1"/>
    </xf>
    <xf numFmtId="0" fontId="3" fillId="3" borderId="12" xfId="1" applyFont="1" applyFill="1" applyBorder="1" applyAlignment="1">
      <alignment horizontal="center" vertical="center" wrapText="1" shrinkToFit="1"/>
    </xf>
    <xf numFmtId="0" fontId="3" fillId="3" borderId="12" xfId="2" applyFont="1" applyFill="1" applyBorder="1" applyAlignment="1">
      <alignment shrinkToFit="1"/>
    </xf>
    <xf numFmtId="0" fontId="6" fillId="0" borderId="5" xfId="2" applyFont="1" applyFill="1" applyBorder="1" applyAlignment="1">
      <alignment shrinkToFit="1"/>
    </xf>
    <xf numFmtId="0" fontId="0" fillId="0" borderId="9" xfId="0" applyBorder="1" applyAlignment="1">
      <alignment shrinkToFit="1"/>
    </xf>
    <xf numFmtId="0" fontId="0" fillId="0" borderId="11" xfId="0" applyBorder="1" applyAlignment="1">
      <alignment shrinkToFit="1"/>
    </xf>
    <xf numFmtId="0" fontId="0" fillId="0" borderId="16" xfId="0" applyBorder="1" applyAlignment="1">
      <alignment shrinkToFit="1"/>
    </xf>
    <xf numFmtId="0" fontId="3" fillId="6" borderId="12" xfId="1" applyFont="1" applyFill="1" applyBorder="1" applyAlignment="1">
      <alignment horizontal="center" shrinkToFit="1"/>
    </xf>
    <xf numFmtId="0" fontId="3" fillId="7" borderId="12" xfId="1" applyFont="1" applyFill="1" applyBorder="1" applyAlignment="1">
      <alignment horizontal="center" shrinkToFit="1"/>
    </xf>
    <xf numFmtId="0" fontId="3" fillId="8" borderId="12" xfId="1" applyFont="1" applyFill="1" applyBorder="1" applyAlignment="1">
      <alignment horizontal="center" shrinkToFit="1"/>
    </xf>
    <xf numFmtId="0" fontId="3" fillId="10" borderId="12" xfId="1" applyFont="1" applyFill="1" applyBorder="1" applyAlignment="1">
      <alignment horizontal="center" shrinkToFit="1"/>
    </xf>
    <xf numFmtId="0" fontId="0" fillId="0" borderId="15" xfId="0" applyBorder="1" applyAlignment="1">
      <alignment shrinkToFit="1"/>
    </xf>
    <xf numFmtId="0" fontId="0" fillId="10" borderId="15" xfId="0" applyFill="1" applyBorder="1"/>
    <xf numFmtId="0" fontId="7" fillId="10" borderId="17" xfId="0" applyFont="1" applyFill="1" applyBorder="1" applyAlignment="1">
      <alignment shrinkToFit="1"/>
    </xf>
    <xf numFmtId="0" fontId="7" fillId="0" borderId="17" xfId="0" applyFont="1" applyBorder="1" applyAlignment="1">
      <alignment shrinkToFit="1"/>
    </xf>
    <xf numFmtId="0" fontId="3" fillId="3" borderId="12" xfId="1" applyFont="1" applyFill="1" applyBorder="1" applyAlignment="1">
      <alignment horizontal="left" shrinkToFit="1"/>
    </xf>
    <xf numFmtId="0" fontId="3" fillId="4" borderId="12" xfId="1" applyFont="1" applyFill="1" applyBorder="1" applyAlignment="1">
      <alignment horizontal="left" shrinkToFit="1"/>
    </xf>
    <xf numFmtId="0" fontId="7" fillId="0" borderId="18" xfId="0" applyFont="1" applyBorder="1" applyAlignment="1">
      <alignment shrinkToFit="1"/>
    </xf>
    <xf numFmtId="0" fontId="6" fillId="0" borderId="18" xfId="0" applyFont="1" applyBorder="1" applyAlignment="1">
      <alignment horizontal="center" shrinkToFit="1"/>
    </xf>
    <xf numFmtId="0" fontId="6" fillId="0" borderId="0" xfId="0" applyFont="1" applyBorder="1" applyAlignment="1">
      <alignment horizontal="center" shrinkToFit="1"/>
    </xf>
    <xf numFmtId="0" fontId="6" fillId="0" borderId="19" xfId="0" applyFont="1" applyBorder="1" applyAlignment="1">
      <alignment shrinkToFit="1"/>
    </xf>
    <xf numFmtId="0" fontId="0" fillId="0" borderId="10" xfId="0" applyBorder="1"/>
    <xf numFmtId="0" fontId="0" fillId="0" borderId="10" xfId="0" applyBorder="1" applyAlignment="1">
      <alignment horizontal="left" vertical="center" wrapText="1"/>
    </xf>
    <xf numFmtId="0" fontId="2" fillId="0" borderId="12" xfId="1" applyFont="1" applyBorder="1" applyAlignment="1">
      <alignment shrinkToFit="1"/>
    </xf>
    <xf numFmtId="0" fontId="6" fillId="2" borderId="12" xfId="2" applyFont="1" applyFill="1" applyBorder="1" applyAlignment="1">
      <alignment horizontal="center" shrinkToFit="1"/>
    </xf>
    <xf numFmtId="0" fontId="6" fillId="0" borderId="12" xfId="2" applyFont="1" applyFill="1" applyBorder="1" applyAlignment="1">
      <alignment shrinkToFit="1"/>
    </xf>
    <xf numFmtId="0" fontId="0" fillId="0" borderId="12" xfId="0" applyBorder="1" applyAlignment="1">
      <alignment shrinkToFit="1"/>
    </xf>
    <xf numFmtId="0" fontId="14" fillId="3" borderId="12" xfId="1" applyFont="1" applyFill="1" applyBorder="1" applyAlignment="1">
      <alignment horizontal="center" shrinkToFit="1"/>
    </xf>
    <xf numFmtId="0" fontId="3" fillId="9" borderId="12" xfId="1" applyFont="1" applyFill="1" applyBorder="1" applyAlignment="1">
      <alignment horizontal="center" shrinkToFit="1"/>
    </xf>
    <xf numFmtId="0" fontId="0" fillId="0" borderId="12" xfId="0" applyBorder="1"/>
    <xf numFmtId="0" fontId="10" fillId="3" borderId="12" xfId="1" applyFont="1" applyFill="1" applyBorder="1" applyAlignment="1">
      <alignment horizontal="center" shrinkToFit="1"/>
    </xf>
    <xf numFmtId="0" fontId="7" fillId="10" borderId="12" xfId="0" applyFont="1" applyFill="1" applyBorder="1" applyAlignment="1">
      <alignment shrinkToFit="1"/>
    </xf>
    <xf numFmtId="0" fontId="0" fillId="0" borderId="0" xfId="0" applyBorder="1"/>
    <xf numFmtId="0" fontId="0" fillId="0" borderId="12" xfId="0" applyBorder="1" applyAlignment="1">
      <alignment wrapText="1"/>
    </xf>
    <xf numFmtId="0" fontId="0" fillId="0" borderId="10" xfId="0" applyFill="1" applyBorder="1"/>
    <xf numFmtId="0" fontId="3" fillId="3" borderId="12" xfId="2" applyFont="1" applyFill="1" applyBorder="1" applyAlignment="1">
      <alignment horizontal="center" vertical="center" shrinkToFit="1"/>
    </xf>
    <xf numFmtId="0" fontId="15" fillId="3" borderId="12" xfId="1" applyFont="1" applyFill="1" applyBorder="1" applyAlignment="1">
      <alignment horizontal="center" shrinkToFit="1"/>
    </xf>
    <xf numFmtId="0" fontId="3" fillId="0" borderId="12" xfId="2" applyFont="1" applyFill="1" applyBorder="1" applyAlignment="1">
      <alignment horizontal="center" shrinkToFit="1"/>
    </xf>
    <xf numFmtId="0" fontId="6" fillId="0" borderId="0" xfId="0" applyFont="1" applyBorder="1" applyAlignment="1">
      <alignment shrinkToFit="1"/>
    </xf>
    <xf numFmtId="0" fontId="0" fillId="0" borderId="10" xfId="0" applyBorder="1" applyAlignment="1">
      <alignment horizontal="left" shrinkToFit="1"/>
    </xf>
    <xf numFmtId="0" fontId="3" fillId="0" borderId="12" xfId="2" applyFont="1" applyFill="1" applyBorder="1" applyAlignment="1">
      <alignment horizontal="center" vertical="center" shrinkToFit="1"/>
    </xf>
    <xf numFmtId="0" fontId="3" fillId="3" borderId="12" xfId="1" applyFont="1" applyFill="1" applyBorder="1" applyAlignment="1">
      <alignment horizontal="center" vertical="center" shrinkToFit="1"/>
    </xf>
    <xf numFmtId="0" fontId="16" fillId="3" borderId="12" xfId="1" applyFont="1" applyFill="1" applyBorder="1" applyAlignment="1">
      <alignment horizontal="center" shrinkToFit="1"/>
    </xf>
    <xf numFmtId="0" fontId="0" fillId="0" borderId="0" xfId="0" applyAlignment="1">
      <alignment horizontal="right" shrinkToFit="1"/>
    </xf>
    <xf numFmtId="49" fontId="0" fillId="0" borderId="0" xfId="0" applyNumberFormat="1" applyAlignment="1">
      <alignment horizontal="right"/>
    </xf>
    <xf numFmtId="0" fontId="17" fillId="3" borderId="12" xfId="1" applyFont="1" applyFill="1" applyBorder="1" applyAlignment="1">
      <alignment horizontal="center" shrinkToFit="1"/>
    </xf>
    <xf numFmtId="0" fontId="11" fillId="0" borderId="12" xfId="0" applyFont="1" applyBorder="1" applyAlignment="1">
      <alignment horizontal="center"/>
    </xf>
    <xf numFmtId="0" fontId="14" fillId="3" borderId="12" xfId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0" fillId="3" borderId="12" xfId="1" applyFont="1" applyFill="1" applyBorder="1" applyAlignment="1">
      <alignment horizontal="center" vertical="center" shrinkToFit="1"/>
    </xf>
    <xf numFmtId="0" fontId="17" fillId="3" borderId="12" xfId="1" applyFont="1" applyFill="1" applyBorder="1" applyAlignment="1">
      <alignment horizontal="center" vertical="center" shrinkToFit="1"/>
    </xf>
    <xf numFmtId="0" fontId="16" fillId="3" borderId="12" xfId="1" applyFont="1" applyFill="1" applyBorder="1" applyAlignment="1">
      <alignment horizontal="center" vertical="center" shrinkToFit="1"/>
    </xf>
    <xf numFmtId="0" fontId="3" fillId="0" borderId="20" xfId="1" applyFont="1" applyFill="1" applyBorder="1" applyAlignment="1">
      <alignment horizontal="center" shrinkToFit="1"/>
    </xf>
    <xf numFmtId="0" fontId="3" fillId="3" borderId="12" xfId="2" applyFont="1" applyFill="1" applyBorder="1" applyAlignment="1">
      <alignment horizontal="center" shrinkToFit="1"/>
    </xf>
    <xf numFmtId="0" fontId="14" fillId="0" borderId="12" xfId="2" applyFont="1" applyFill="1" applyBorder="1" applyAlignment="1">
      <alignment horizontal="center" shrinkToFit="1"/>
    </xf>
    <xf numFmtId="0" fontId="14" fillId="3" borderId="0" xfId="1" applyFont="1" applyFill="1" applyBorder="1" applyAlignment="1">
      <alignment horizontal="center" shrinkToFit="1"/>
    </xf>
    <xf numFmtId="0" fontId="14" fillId="3" borderId="12" xfId="2" applyFont="1" applyFill="1" applyBorder="1" applyAlignment="1">
      <alignment horizontal="center" vertical="center" shrinkToFit="1"/>
    </xf>
    <xf numFmtId="0" fontId="0" fillId="0" borderId="10" xfId="0" applyBorder="1" applyAlignment="1">
      <alignment shrinkToFit="1"/>
    </xf>
    <xf numFmtId="0" fontId="1" fillId="3" borderId="0" xfId="1" applyFont="1" applyFill="1" applyBorder="1" applyAlignment="1">
      <alignment horizontal="left" vertical="top" wrapText="1"/>
    </xf>
    <xf numFmtId="0" fontId="14" fillId="0" borderId="12" xfId="2" applyFont="1" applyFill="1" applyBorder="1" applyAlignment="1">
      <alignment horizontal="center" vertical="center" shrinkToFit="1"/>
    </xf>
    <xf numFmtId="0" fontId="19" fillId="3" borderId="12" xfId="2" applyFont="1" applyFill="1" applyBorder="1" applyAlignment="1">
      <alignment horizontal="center" vertical="center" shrinkToFit="1"/>
    </xf>
    <xf numFmtId="49" fontId="0" fillId="0" borderId="0" xfId="0" applyNumberFormat="1" applyAlignment="1">
      <alignment horizontal="left"/>
    </xf>
    <xf numFmtId="0" fontId="18" fillId="0" borderId="8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3" fillId="0" borderId="2" xfId="1" applyFont="1" applyBorder="1" applyAlignment="1">
      <alignment horizontal="center" shrinkToFit="1"/>
    </xf>
    <xf numFmtId="0" fontId="4" fillId="0" borderId="3" xfId="0" applyFont="1" applyBorder="1" applyAlignment="1">
      <alignment shrinkToFit="1"/>
    </xf>
    <xf numFmtId="0" fontId="3" fillId="0" borderId="4" xfId="1" applyFont="1" applyBorder="1" applyAlignment="1">
      <alignment horizontal="center" shrinkToFit="1"/>
    </xf>
    <xf numFmtId="0" fontId="3" fillId="0" borderId="6" xfId="1" applyFont="1" applyBorder="1" applyAlignment="1">
      <alignment horizontal="center" shrinkToFit="1"/>
    </xf>
    <xf numFmtId="0" fontId="7" fillId="0" borderId="7" xfId="0" applyFont="1" applyBorder="1" applyAlignment="1">
      <alignment horizontal="center" shrinkToFit="1"/>
    </xf>
    <xf numFmtId="0" fontId="3" fillId="0" borderId="12" xfId="1" applyFont="1" applyBorder="1" applyAlignment="1">
      <alignment horizontal="center" shrinkToFit="1"/>
    </xf>
    <xf numFmtId="0" fontId="7" fillId="0" borderId="12" xfId="0" applyFont="1" applyBorder="1" applyAlignment="1">
      <alignment horizontal="center" shrinkToFit="1"/>
    </xf>
    <xf numFmtId="0" fontId="4" fillId="0" borderId="12" xfId="0" applyFont="1" applyBorder="1" applyAlignment="1">
      <alignment shrinkToFit="1"/>
    </xf>
  </cellXfs>
  <cellStyles count="3">
    <cellStyle name="Normale" xfId="0" builtinId="0"/>
    <cellStyle name="Normale 2" xfId="1"/>
    <cellStyle name="Normale_Foglio1" xfId="2"/>
  </cellStyles>
  <dxfs count="0"/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5"/>
  <sheetViews>
    <sheetView tabSelected="1" view="pageBreakPreview" topLeftCell="C7" zoomScale="110" zoomScaleNormal="110" zoomScaleSheetLayoutView="110" workbookViewId="0">
      <selection activeCell="V16" sqref="V16"/>
    </sheetView>
  </sheetViews>
  <sheetFormatPr defaultRowHeight="15" x14ac:dyDescent="0.25"/>
  <cols>
    <col min="1" max="1" width="12.7109375" hidden="1" customWidth="1"/>
    <col min="2" max="2" width="9.5703125" style="56" hidden="1" customWidth="1"/>
    <col min="3" max="3" width="13.7109375" customWidth="1"/>
    <col min="4" max="4" width="14" customWidth="1"/>
    <col min="5" max="5" width="4.5703125" customWidth="1"/>
    <col min="6" max="6" width="14" customWidth="1"/>
    <col min="7" max="7" width="4.5703125" customWidth="1"/>
    <col min="8" max="8" width="14" customWidth="1"/>
    <col min="9" max="9" width="4.5703125" customWidth="1"/>
    <col min="10" max="10" width="14" customWidth="1"/>
    <col min="11" max="11" width="4.5703125" customWidth="1"/>
    <col min="12" max="12" width="14" customWidth="1"/>
    <col min="13" max="13" width="4.5703125" customWidth="1"/>
    <col min="14" max="14" width="5.42578125" hidden="1" customWidth="1"/>
    <col min="15" max="15" width="15.7109375" hidden="1" customWidth="1"/>
    <col min="16" max="16" width="5.42578125" hidden="1" customWidth="1"/>
    <col min="17" max="17" width="17.140625" style="68" hidden="1" customWidth="1"/>
    <col min="21" max="21" width="9.7109375" customWidth="1"/>
    <col min="22" max="22" width="3.5703125" customWidth="1"/>
    <col min="23" max="23" width="4.42578125" customWidth="1"/>
    <col min="24" max="24" width="9.7109375" customWidth="1"/>
    <col min="25" max="25" width="3.5703125" customWidth="1"/>
    <col min="26" max="26" width="5.42578125" customWidth="1"/>
    <col min="27" max="27" width="9.7109375" customWidth="1"/>
    <col min="28" max="28" width="3.5703125" customWidth="1"/>
  </cols>
  <sheetData>
    <row r="1" spans="1:28" ht="21.75" thickBot="1" x14ac:dyDescent="0.4">
      <c r="C1" s="90" t="s">
        <v>139</v>
      </c>
      <c r="D1" s="88"/>
      <c r="E1" s="88"/>
      <c r="F1" s="88"/>
      <c r="G1" s="88"/>
      <c r="H1" s="88"/>
      <c r="I1" s="88"/>
      <c r="J1" s="88"/>
      <c r="K1" s="88"/>
      <c r="L1" s="88"/>
      <c r="M1" s="89"/>
    </row>
    <row r="2" spans="1:28" ht="15.75" thickBot="1" x14ac:dyDescent="0.3">
      <c r="C2" s="1"/>
      <c r="D2" s="91" t="s">
        <v>0</v>
      </c>
      <c r="E2" s="92"/>
      <c r="F2" s="93" t="s">
        <v>0</v>
      </c>
      <c r="G2" s="92"/>
      <c r="H2" s="93" t="s">
        <v>0</v>
      </c>
      <c r="I2" s="92"/>
      <c r="J2" s="93" t="s">
        <v>0</v>
      </c>
      <c r="K2" s="92"/>
      <c r="L2" s="93" t="s">
        <v>0</v>
      </c>
      <c r="M2" s="92"/>
      <c r="O2" s="31" t="s">
        <v>78</v>
      </c>
      <c r="P2">
        <f>K43+E78+E80+G80+I80+M80+M78</f>
        <v>18</v>
      </c>
    </row>
    <row r="3" spans="1:28" ht="15.75" thickBot="1" x14ac:dyDescent="0.3">
      <c r="C3" s="2" t="s">
        <v>1</v>
      </c>
      <c r="D3" s="94" t="s">
        <v>2</v>
      </c>
      <c r="E3" s="95"/>
      <c r="F3" s="94" t="s">
        <v>3</v>
      </c>
      <c r="G3" s="95"/>
      <c r="H3" s="94" t="s">
        <v>4</v>
      </c>
      <c r="I3" s="95"/>
      <c r="J3" s="94" t="s">
        <v>5</v>
      </c>
      <c r="K3" s="95"/>
      <c r="L3" s="94" t="s">
        <v>6</v>
      </c>
      <c r="M3" s="95"/>
      <c r="O3" s="31" t="s">
        <v>98</v>
      </c>
      <c r="P3">
        <f>I5+I7+K5+K7+M5+M7</f>
        <v>18</v>
      </c>
    </row>
    <row r="4" spans="1:28" ht="15.75" thickBot="1" x14ac:dyDescent="0.3">
      <c r="C4" s="27" t="s">
        <v>7</v>
      </c>
      <c r="D4" s="22" t="str">
        <f>O71</f>
        <v>CASSONE</v>
      </c>
      <c r="E4" s="22">
        <v>1</v>
      </c>
      <c r="F4" s="22" t="str">
        <f>O71</f>
        <v>CASSONE</v>
      </c>
      <c r="G4" s="22">
        <v>1</v>
      </c>
      <c r="H4" s="22" t="str">
        <f>O71</f>
        <v>CASSONE</v>
      </c>
      <c r="I4" s="22">
        <v>1</v>
      </c>
      <c r="J4" s="22" t="str">
        <f>O71</f>
        <v>CASSONE</v>
      </c>
      <c r="K4" s="22">
        <v>1</v>
      </c>
      <c r="L4" s="22" t="str">
        <f>O71</f>
        <v>CASSONE</v>
      </c>
      <c r="M4" s="22">
        <v>1</v>
      </c>
      <c r="O4" s="31" t="s">
        <v>100</v>
      </c>
      <c r="P4">
        <f>G43+G45+I43+I45+I78</f>
        <v>16</v>
      </c>
      <c r="Q4" s="68" t="s">
        <v>148</v>
      </c>
    </row>
    <row r="5" spans="1:28" ht="15.75" thickBot="1" x14ac:dyDescent="0.3">
      <c r="A5" t="e">
        <f>O18/A12</f>
        <v>#VALUE!</v>
      </c>
      <c r="B5" s="45" t="s">
        <v>77</v>
      </c>
      <c r="C5" s="27" t="s">
        <v>8</v>
      </c>
      <c r="D5" s="31" t="s">
        <v>74</v>
      </c>
      <c r="E5" s="22">
        <v>4</v>
      </c>
      <c r="F5" s="31" t="s">
        <v>112</v>
      </c>
      <c r="G5" s="22">
        <v>4</v>
      </c>
      <c r="H5" s="31" t="s">
        <v>98</v>
      </c>
      <c r="I5" s="22">
        <v>4</v>
      </c>
      <c r="J5" s="31" t="s">
        <v>98</v>
      </c>
      <c r="K5" s="22">
        <v>4</v>
      </c>
      <c r="L5" s="31" t="s">
        <v>98</v>
      </c>
      <c r="M5" s="22">
        <v>4</v>
      </c>
      <c r="O5" s="31" t="s">
        <v>112</v>
      </c>
      <c r="P5">
        <f>G5+G7+K45+M43+M45+G78</f>
        <v>18</v>
      </c>
    </row>
    <row r="6" spans="1:28" ht="15.75" thickBot="1" x14ac:dyDescent="0.3">
      <c r="A6" t="s">
        <v>9</v>
      </c>
      <c r="B6" s="45" t="s">
        <v>75</v>
      </c>
      <c r="C6" s="29" t="s">
        <v>10</v>
      </c>
      <c r="D6" s="32" t="s">
        <v>110</v>
      </c>
      <c r="E6" s="65">
        <v>3</v>
      </c>
      <c r="F6" s="32" t="s">
        <v>34</v>
      </c>
      <c r="G6" s="65">
        <v>3</v>
      </c>
      <c r="H6" s="32" t="s">
        <v>81</v>
      </c>
      <c r="I6" s="65">
        <v>3</v>
      </c>
      <c r="J6" s="32" t="s">
        <v>81</v>
      </c>
      <c r="K6" s="22">
        <v>3</v>
      </c>
      <c r="L6" s="32" t="s">
        <v>34</v>
      </c>
      <c r="M6" s="22">
        <v>3</v>
      </c>
      <c r="O6" s="31" t="s">
        <v>74</v>
      </c>
      <c r="P6">
        <f>E5+E7+K78+K80+M112+M114</f>
        <v>18</v>
      </c>
    </row>
    <row r="7" spans="1:28" ht="15.75" thickBot="1" x14ac:dyDescent="0.3">
      <c r="A7" t="e">
        <f>O18/A12</f>
        <v>#VALUE!</v>
      </c>
      <c r="B7" s="45" t="s">
        <v>77</v>
      </c>
      <c r="C7" s="29" t="s">
        <v>11</v>
      </c>
      <c r="D7" s="31" t="s">
        <v>74</v>
      </c>
      <c r="E7" s="22">
        <v>2</v>
      </c>
      <c r="F7" s="31" t="s">
        <v>112</v>
      </c>
      <c r="G7" s="22">
        <v>2</v>
      </c>
      <c r="H7" s="31" t="s">
        <v>98</v>
      </c>
      <c r="I7" s="6">
        <v>2</v>
      </c>
      <c r="J7" s="31" t="s">
        <v>98</v>
      </c>
      <c r="K7" s="6">
        <v>2</v>
      </c>
      <c r="L7" s="31" t="s">
        <v>98</v>
      </c>
      <c r="M7" s="6">
        <v>2</v>
      </c>
      <c r="O7" s="51" t="s">
        <v>117</v>
      </c>
      <c r="P7">
        <f>SUM(P2:P6)</f>
        <v>88</v>
      </c>
      <c r="V7" s="16"/>
      <c r="Y7" s="16"/>
      <c r="AA7" s="18"/>
      <c r="AB7" s="19"/>
    </row>
    <row r="8" spans="1:28" ht="15.75" thickBot="1" x14ac:dyDescent="0.3">
      <c r="A8" t="s">
        <v>127</v>
      </c>
      <c r="B8" s="45" t="s">
        <v>86</v>
      </c>
      <c r="C8" s="27" t="s">
        <v>12</v>
      </c>
      <c r="D8" s="51" t="str">
        <f>$O$18</f>
        <v>A050 - A</v>
      </c>
      <c r="E8" s="22">
        <v>1</v>
      </c>
      <c r="F8" s="24"/>
      <c r="G8" s="24"/>
      <c r="H8" s="24"/>
      <c r="I8" s="24"/>
      <c r="J8" s="24"/>
      <c r="K8" s="24"/>
      <c r="L8" s="24"/>
      <c r="M8" s="24"/>
      <c r="O8" s="80"/>
      <c r="V8" s="16"/>
      <c r="Y8" s="16"/>
      <c r="AB8" s="16"/>
    </row>
    <row r="9" spans="1:28" ht="15.75" thickBot="1" x14ac:dyDescent="0.3">
      <c r="A9" t="s">
        <v>13</v>
      </c>
      <c r="B9" s="45" t="s">
        <v>85</v>
      </c>
      <c r="C9" s="29" t="s">
        <v>14</v>
      </c>
      <c r="D9" s="59" t="s">
        <v>165</v>
      </c>
      <c r="E9" s="6">
        <v>2</v>
      </c>
      <c r="F9" s="59" t="s">
        <v>165</v>
      </c>
      <c r="G9" s="6">
        <v>2</v>
      </c>
      <c r="H9" s="51" t="str">
        <f>$O$21</f>
        <v>TRIPODI F.</v>
      </c>
      <c r="I9" s="6">
        <v>2</v>
      </c>
      <c r="J9" s="59" t="s">
        <v>165</v>
      </c>
      <c r="K9" s="6">
        <v>2</v>
      </c>
      <c r="L9" s="59" t="s">
        <v>165</v>
      </c>
      <c r="M9" s="6">
        <v>2</v>
      </c>
      <c r="O9" s="71" t="s">
        <v>154</v>
      </c>
      <c r="P9">
        <f>E81+G81</f>
        <v>2</v>
      </c>
      <c r="Q9" s="68" t="s">
        <v>143</v>
      </c>
      <c r="V9" s="16"/>
      <c r="Y9" s="16"/>
      <c r="AB9" s="16"/>
    </row>
    <row r="10" spans="1:28" ht="15.75" thickBot="1" x14ac:dyDescent="0.3">
      <c r="A10" t="s">
        <v>127</v>
      </c>
      <c r="B10" s="45" t="s">
        <v>86</v>
      </c>
      <c r="C10" s="29" t="s">
        <v>15</v>
      </c>
      <c r="D10" s="51" t="str">
        <f>$O$18</f>
        <v>A050 - A</v>
      </c>
      <c r="E10" s="22">
        <v>2</v>
      </c>
      <c r="F10" s="51" t="str">
        <f>$O$18</f>
        <v>A050 - A</v>
      </c>
      <c r="G10" s="22">
        <v>2</v>
      </c>
      <c r="H10" s="24"/>
      <c r="I10" s="24"/>
      <c r="J10" s="24"/>
      <c r="K10" s="24"/>
      <c r="L10" s="24"/>
      <c r="M10" s="24"/>
      <c r="V10" s="16"/>
      <c r="Y10" s="16"/>
      <c r="AB10" s="16"/>
    </row>
    <row r="11" spans="1:28" ht="15.75" thickBot="1" x14ac:dyDescent="0.3">
      <c r="A11" t="s">
        <v>16</v>
      </c>
      <c r="B11" s="45" t="s">
        <v>79</v>
      </c>
      <c r="C11" s="27" t="s">
        <v>17</v>
      </c>
      <c r="D11" s="33" t="s">
        <v>35</v>
      </c>
      <c r="E11" s="22">
        <v>4</v>
      </c>
      <c r="F11" s="33" t="s">
        <v>35</v>
      </c>
      <c r="G11" s="22">
        <v>4</v>
      </c>
      <c r="H11" s="33" t="s">
        <v>35</v>
      </c>
      <c r="I11" s="22">
        <v>3</v>
      </c>
      <c r="J11" s="33" t="s">
        <v>38</v>
      </c>
      <c r="K11" s="22">
        <v>3</v>
      </c>
      <c r="L11" s="33" t="s">
        <v>38</v>
      </c>
      <c r="M11" s="22">
        <v>3</v>
      </c>
      <c r="O11" s="65" t="s">
        <v>110</v>
      </c>
      <c r="P11">
        <f>I79+K79+M79+E6</f>
        <v>11</v>
      </c>
      <c r="U11" s="20"/>
      <c r="V11" s="21"/>
      <c r="Y11" s="16"/>
      <c r="AB11" s="16"/>
    </row>
    <row r="12" spans="1:28" ht="15.75" thickBot="1" x14ac:dyDescent="0.3">
      <c r="A12" t="s">
        <v>16</v>
      </c>
      <c r="B12" s="45" t="s">
        <v>79</v>
      </c>
      <c r="C12" s="29" t="s">
        <v>18</v>
      </c>
      <c r="D12" s="40"/>
      <c r="E12" s="24"/>
      <c r="F12" s="24"/>
      <c r="G12" s="24"/>
      <c r="H12" s="51" t="str">
        <f>$O$26</f>
        <v>A026 - A</v>
      </c>
      <c r="I12" s="22">
        <v>1</v>
      </c>
      <c r="J12" s="33" t="s">
        <v>38</v>
      </c>
      <c r="K12" s="22">
        <v>1</v>
      </c>
      <c r="L12" s="24"/>
      <c r="M12" s="24"/>
      <c r="O12" s="32" t="s">
        <v>34</v>
      </c>
      <c r="P12">
        <f>G6+M6+G44+M44+M113</f>
        <v>15</v>
      </c>
      <c r="Q12" s="68" t="s">
        <v>149</v>
      </c>
      <c r="U12" s="18"/>
      <c r="V12" s="19"/>
      <c r="Y12" s="16"/>
      <c r="AB12" s="16"/>
    </row>
    <row r="13" spans="1:28" ht="15.75" thickBot="1" x14ac:dyDescent="0.3">
      <c r="A13" t="s">
        <v>19</v>
      </c>
      <c r="B13" s="45" t="s">
        <v>41</v>
      </c>
      <c r="C13" s="50" t="s">
        <v>103</v>
      </c>
      <c r="D13" s="64" t="str">
        <f>$O$16</f>
        <v>A020 - A</v>
      </c>
      <c r="E13" s="6">
        <v>3</v>
      </c>
      <c r="F13" s="64" t="str">
        <f>O16</f>
        <v>A020 - A</v>
      </c>
      <c r="G13" s="22">
        <v>3</v>
      </c>
      <c r="H13" s="24"/>
      <c r="I13" s="24"/>
      <c r="J13" s="24"/>
      <c r="K13" s="24"/>
      <c r="L13" s="24"/>
      <c r="M13" s="24"/>
      <c r="O13" s="22" t="s">
        <v>81</v>
      </c>
      <c r="P13">
        <f>I6+K6+I44+K44+E79+G79</f>
        <v>18</v>
      </c>
      <c r="V13" s="16"/>
      <c r="Y13" s="16"/>
      <c r="AB13" s="16"/>
    </row>
    <row r="14" spans="1:28" ht="15.75" thickBot="1" x14ac:dyDescent="0.3">
      <c r="B14" s="45" t="s">
        <v>94</v>
      </c>
      <c r="C14" s="50" t="s">
        <v>102</v>
      </c>
      <c r="D14" s="22" t="s">
        <v>97</v>
      </c>
      <c r="E14" s="6">
        <v>1</v>
      </c>
      <c r="F14" s="22" t="s">
        <v>97</v>
      </c>
      <c r="G14" s="22">
        <v>1</v>
      </c>
      <c r="H14" s="24"/>
      <c r="I14" s="24"/>
      <c r="J14" s="24"/>
      <c r="K14" s="24"/>
      <c r="L14" s="24"/>
      <c r="M14" s="24"/>
      <c r="O14" s="51" t="s">
        <v>117</v>
      </c>
      <c r="P14">
        <f>SUM(P11:P13)</f>
        <v>44</v>
      </c>
      <c r="U14" s="18"/>
      <c r="V14" s="19"/>
      <c r="Y14" s="16"/>
      <c r="AB14" s="16"/>
    </row>
    <row r="15" spans="1:28" ht="15.75" thickBot="1" x14ac:dyDescent="0.3">
      <c r="A15" t="s">
        <v>20</v>
      </c>
      <c r="B15" s="82" t="s">
        <v>40</v>
      </c>
      <c r="C15" s="50" t="s">
        <v>104</v>
      </c>
      <c r="D15" s="22" t="s">
        <v>36</v>
      </c>
      <c r="E15" s="6">
        <v>3</v>
      </c>
      <c r="F15" s="22" t="s">
        <v>36</v>
      </c>
      <c r="G15" s="22">
        <v>3</v>
      </c>
      <c r="H15" s="24"/>
      <c r="I15" s="24"/>
      <c r="J15" s="24"/>
      <c r="K15" s="24"/>
      <c r="L15" s="24"/>
      <c r="M15" s="24"/>
      <c r="V15" s="17"/>
      <c r="Y15" s="17"/>
      <c r="AB15" s="17"/>
    </row>
    <row r="16" spans="1:28" ht="15.75" thickBot="1" x14ac:dyDescent="0.3">
      <c r="B16" s="45" t="s">
        <v>95</v>
      </c>
      <c r="C16" s="50" t="s">
        <v>101</v>
      </c>
      <c r="D16" s="51" t="str">
        <f>$O$68</f>
        <v>B012 - A</v>
      </c>
      <c r="E16" s="6">
        <v>1</v>
      </c>
      <c r="F16" s="51" t="str">
        <f>$O$68</f>
        <v>B012 - A</v>
      </c>
      <c r="G16" s="22">
        <v>1</v>
      </c>
      <c r="H16" s="24"/>
      <c r="I16" s="24"/>
      <c r="J16" s="24"/>
      <c r="K16" s="24"/>
      <c r="L16" s="24"/>
      <c r="M16" s="24"/>
      <c r="O16" s="84" t="s">
        <v>160</v>
      </c>
      <c r="P16">
        <f>E13+G13+G51+E85+G85</f>
        <v>13</v>
      </c>
      <c r="Q16" s="68" t="s">
        <v>146</v>
      </c>
    </row>
    <row r="17" spans="1:28" ht="15.75" thickBot="1" x14ac:dyDescent="0.3">
      <c r="A17" t="s">
        <v>58</v>
      </c>
      <c r="B17" s="45" t="s">
        <v>82</v>
      </c>
      <c r="C17" s="35" t="s">
        <v>22</v>
      </c>
      <c r="D17" s="22" t="s">
        <v>114</v>
      </c>
      <c r="E17" s="6">
        <v>3</v>
      </c>
      <c r="F17" s="22" t="s">
        <v>114</v>
      </c>
      <c r="G17" s="22">
        <v>3</v>
      </c>
      <c r="H17" s="24"/>
      <c r="I17" s="24"/>
      <c r="J17" s="24"/>
      <c r="K17" s="24"/>
      <c r="L17" s="24"/>
      <c r="M17" s="24"/>
      <c r="O17" s="61" t="s">
        <v>36</v>
      </c>
      <c r="P17">
        <f>E15+G15+G53+E87+G87+M126</f>
        <v>17</v>
      </c>
    </row>
    <row r="18" spans="1:28" ht="15.75" thickBot="1" x14ac:dyDescent="0.3">
      <c r="B18" s="45" t="s">
        <v>90</v>
      </c>
      <c r="C18" s="28" t="s">
        <v>62</v>
      </c>
      <c r="D18" s="85" t="str">
        <f>$O$60</f>
        <v>NIGRO</v>
      </c>
      <c r="E18" s="22">
        <v>1</v>
      </c>
      <c r="F18" s="85" t="str">
        <f>$O$60</f>
        <v>NIGRO</v>
      </c>
      <c r="G18" s="22">
        <v>1</v>
      </c>
      <c r="H18" s="24"/>
      <c r="I18" s="24"/>
      <c r="J18" s="24"/>
      <c r="K18" s="24"/>
      <c r="L18" s="24"/>
      <c r="M18" s="24"/>
      <c r="O18" s="51" t="s">
        <v>155</v>
      </c>
      <c r="P18">
        <f>E10+G10+E46+G48+G83</f>
        <v>7</v>
      </c>
      <c r="Q18" s="68" t="s">
        <v>147</v>
      </c>
    </row>
    <row r="19" spans="1:28" ht="15.75" thickBot="1" x14ac:dyDescent="0.3">
      <c r="B19" s="45" t="s">
        <v>83</v>
      </c>
      <c r="C19" s="23" t="s">
        <v>23</v>
      </c>
      <c r="D19" s="22" t="s">
        <v>39</v>
      </c>
      <c r="E19" s="22">
        <v>3</v>
      </c>
      <c r="F19" s="24"/>
      <c r="G19" s="24"/>
      <c r="H19" s="24"/>
      <c r="I19" s="24"/>
      <c r="J19" s="24"/>
      <c r="K19" s="24"/>
      <c r="L19" s="24"/>
      <c r="M19" s="24"/>
      <c r="V19" s="16"/>
      <c r="Y19" s="16"/>
      <c r="AB19" s="16"/>
    </row>
    <row r="20" spans="1:28" ht="15.75" thickBot="1" x14ac:dyDescent="0.3">
      <c r="B20" s="45" t="s">
        <v>130</v>
      </c>
      <c r="C20" s="30" t="s">
        <v>80</v>
      </c>
      <c r="D20" s="51" t="str">
        <f>$O$69</f>
        <v>BUSA' B016</v>
      </c>
      <c r="E20" s="22">
        <v>2</v>
      </c>
      <c r="F20" s="24"/>
      <c r="G20" s="24"/>
      <c r="H20" s="24"/>
      <c r="I20" s="24"/>
      <c r="J20" s="24"/>
      <c r="K20" s="24"/>
      <c r="L20" s="24"/>
      <c r="M20" s="24"/>
      <c r="O20" s="59" t="s">
        <v>157</v>
      </c>
      <c r="P20">
        <f>E9+G9+K9+M9+G47+K47+M47+E82+G82</f>
        <v>18</v>
      </c>
      <c r="V20" s="16"/>
      <c r="Y20" s="16"/>
      <c r="AB20" s="16"/>
    </row>
    <row r="21" spans="1:28" ht="15.75" thickBot="1" x14ac:dyDescent="0.3">
      <c r="A21" t="s">
        <v>24</v>
      </c>
      <c r="B21" s="45" t="s">
        <v>91</v>
      </c>
      <c r="C21" s="29" t="s">
        <v>25</v>
      </c>
      <c r="D21" s="24"/>
      <c r="E21" s="24"/>
      <c r="F21" s="60" t="str">
        <f>$O$34</f>
        <v>A043-A</v>
      </c>
      <c r="G21" s="22">
        <v>3</v>
      </c>
      <c r="H21" s="24"/>
      <c r="I21" s="24"/>
      <c r="J21" s="24"/>
      <c r="K21" s="24"/>
      <c r="L21" s="24"/>
      <c r="M21" s="24"/>
      <c r="O21" s="81" t="s">
        <v>156</v>
      </c>
      <c r="P21">
        <f>I9+I47</f>
        <v>4</v>
      </c>
      <c r="Q21" s="68" t="s">
        <v>144</v>
      </c>
      <c r="V21" s="16"/>
      <c r="Y21" s="16"/>
      <c r="AB21" s="16"/>
    </row>
    <row r="22" spans="1:28" ht="15.75" thickBot="1" x14ac:dyDescent="0.3">
      <c r="A22" t="s">
        <v>24</v>
      </c>
      <c r="B22" s="45" t="s">
        <v>83</v>
      </c>
      <c r="C22" s="36" t="s">
        <v>26</v>
      </c>
      <c r="D22" s="24"/>
      <c r="E22" s="24"/>
      <c r="F22" s="24"/>
      <c r="G22" s="24"/>
      <c r="H22" s="22" t="s">
        <v>37</v>
      </c>
      <c r="I22" s="22">
        <v>3</v>
      </c>
      <c r="J22" s="22" t="s">
        <v>37</v>
      </c>
      <c r="K22" s="22">
        <v>3</v>
      </c>
      <c r="L22" s="22" t="s">
        <v>37</v>
      </c>
      <c r="M22" s="22">
        <v>3</v>
      </c>
      <c r="O22" s="51" t="s">
        <v>117</v>
      </c>
      <c r="P22">
        <f>SUM(P20:P21)</f>
        <v>22</v>
      </c>
      <c r="V22" s="16"/>
      <c r="Y22" s="16"/>
      <c r="AB22" s="16"/>
    </row>
    <row r="23" spans="1:28" ht="15.75" thickBot="1" x14ac:dyDescent="0.3">
      <c r="B23" s="45" t="s">
        <v>93</v>
      </c>
      <c r="C23" s="37" t="s">
        <v>72</v>
      </c>
      <c r="D23" s="24"/>
      <c r="E23" s="24"/>
      <c r="F23" s="24"/>
      <c r="G23" s="24"/>
      <c r="H23" s="66" t="s">
        <v>59</v>
      </c>
      <c r="I23" s="22">
        <v>1</v>
      </c>
      <c r="J23" s="66" t="s">
        <v>59</v>
      </c>
      <c r="K23" s="22">
        <v>1</v>
      </c>
      <c r="L23" s="66" t="s">
        <v>59</v>
      </c>
      <c r="M23" s="22">
        <v>2</v>
      </c>
      <c r="V23" s="16"/>
      <c r="Y23" s="16"/>
      <c r="AB23" s="16"/>
    </row>
    <row r="24" spans="1:28" ht="15.75" thickBot="1" x14ac:dyDescent="0.3">
      <c r="A24" t="s">
        <v>125</v>
      </c>
      <c r="B24" s="45" t="s">
        <v>91</v>
      </c>
      <c r="C24" s="12" t="s">
        <v>27</v>
      </c>
      <c r="D24" s="24"/>
      <c r="E24" s="24"/>
      <c r="F24" s="24"/>
      <c r="G24" s="24"/>
      <c r="H24" s="60" t="str">
        <f>$O$35</f>
        <v>A043-B</v>
      </c>
      <c r="I24" s="22">
        <v>5</v>
      </c>
      <c r="J24" s="60" t="str">
        <f>$O$35</f>
        <v>A043-B</v>
      </c>
      <c r="K24" s="22">
        <v>5</v>
      </c>
      <c r="L24" s="60" t="str">
        <f>$O$35</f>
        <v>A043-B</v>
      </c>
      <c r="M24" s="22">
        <v>8</v>
      </c>
      <c r="O24" s="33" t="s">
        <v>35</v>
      </c>
      <c r="P24">
        <f>E11+G11+I11+I49+I50+I84</f>
        <v>18</v>
      </c>
      <c r="U24" s="18"/>
      <c r="V24" s="19"/>
      <c r="Y24" s="16"/>
      <c r="AA24" s="18"/>
      <c r="AB24" s="19"/>
    </row>
    <row r="25" spans="1:28" ht="15.75" thickBot="1" x14ac:dyDescent="0.3">
      <c r="B25" s="45" t="s">
        <v>84</v>
      </c>
      <c r="C25" s="13" t="s">
        <v>64</v>
      </c>
      <c r="D25" s="24"/>
      <c r="E25" s="24"/>
      <c r="F25" s="24"/>
      <c r="G25" s="24"/>
      <c r="H25" s="51" t="str">
        <f>$O$54</f>
        <v>B024 - A</v>
      </c>
      <c r="I25" s="22">
        <v>3</v>
      </c>
      <c r="J25" s="39" t="s">
        <v>56</v>
      </c>
      <c r="K25" s="22">
        <v>4</v>
      </c>
      <c r="L25" s="39" t="s">
        <v>56</v>
      </c>
      <c r="M25" s="22">
        <v>6</v>
      </c>
      <c r="O25" s="33" t="s">
        <v>38</v>
      </c>
      <c r="P25">
        <f>K11+K12+M11+G49+K49+K50+M49</f>
        <v>18</v>
      </c>
      <c r="V25" s="16"/>
      <c r="Y25" s="16"/>
      <c r="AB25" s="16"/>
    </row>
    <row r="26" spans="1:28" ht="15.75" customHeight="1" thickBot="1" x14ac:dyDescent="0.3">
      <c r="A26" t="s">
        <v>24</v>
      </c>
      <c r="B26" s="58" t="s">
        <v>92</v>
      </c>
      <c r="C26" s="8" t="s">
        <v>28</v>
      </c>
      <c r="D26" s="24"/>
      <c r="E26" s="24"/>
      <c r="F26" s="24"/>
      <c r="G26" s="24"/>
      <c r="H26" s="22" t="s">
        <v>111</v>
      </c>
      <c r="I26" s="22">
        <v>3</v>
      </c>
      <c r="J26" s="22" t="s">
        <v>111</v>
      </c>
      <c r="K26" s="22">
        <v>3</v>
      </c>
      <c r="L26" s="22" t="s">
        <v>111</v>
      </c>
      <c r="M26" s="22">
        <v>4</v>
      </c>
      <c r="O26" s="51" t="s">
        <v>162</v>
      </c>
      <c r="P26">
        <f>I12+E84+G84+K84+M84+M118</f>
        <v>18</v>
      </c>
      <c r="V26" s="16"/>
      <c r="Y26" s="16"/>
      <c r="AB26" s="16"/>
    </row>
    <row r="27" spans="1:28" ht="15.75" thickBot="1" x14ac:dyDescent="0.3">
      <c r="B27" s="45" t="s">
        <v>90</v>
      </c>
      <c r="C27" s="29" t="s">
        <v>65</v>
      </c>
      <c r="D27" s="24"/>
      <c r="E27" s="24"/>
      <c r="F27" s="24"/>
      <c r="G27" s="24"/>
      <c r="H27" s="54" t="s">
        <v>57</v>
      </c>
      <c r="I27" s="22">
        <v>2</v>
      </c>
      <c r="J27" s="54" t="s">
        <v>57</v>
      </c>
      <c r="K27" s="22">
        <v>2</v>
      </c>
      <c r="L27" s="54" t="s">
        <v>57</v>
      </c>
      <c r="M27" s="22">
        <v>2</v>
      </c>
      <c r="O27" s="51" t="s">
        <v>117</v>
      </c>
      <c r="P27">
        <f>SUM(P24:P26)</f>
        <v>54</v>
      </c>
      <c r="V27" s="17"/>
      <c r="Y27" s="17"/>
      <c r="AB27" s="17"/>
    </row>
    <row r="28" spans="1:28" ht="15.75" thickBot="1" x14ac:dyDescent="0.3">
      <c r="A28" t="s">
        <v>125</v>
      </c>
      <c r="B28" s="45" t="s">
        <v>91</v>
      </c>
      <c r="C28" s="12" t="s">
        <v>29</v>
      </c>
      <c r="D28" s="24"/>
      <c r="E28" s="24"/>
      <c r="F28" s="24"/>
      <c r="G28" s="24"/>
      <c r="H28" s="60" t="str">
        <f>$O$34</f>
        <v>A043-A</v>
      </c>
      <c r="I28" s="22">
        <v>3</v>
      </c>
      <c r="J28" s="60" t="str">
        <f>$O$36</f>
        <v>A043-C</v>
      </c>
      <c r="K28" s="22">
        <v>3</v>
      </c>
      <c r="L28" s="24"/>
      <c r="M28" s="24"/>
    </row>
    <row r="29" spans="1:28" ht="15.75" thickBot="1" x14ac:dyDescent="0.3">
      <c r="B29" s="45" t="s">
        <v>84</v>
      </c>
      <c r="C29" s="13" t="s">
        <v>66</v>
      </c>
      <c r="D29" s="24"/>
      <c r="E29" s="24"/>
      <c r="F29" s="24"/>
      <c r="G29" s="24"/>
      <c r="H29" s="22" t="s">
        <v>56</v>
      </c>
      <c r="I29" s="22">
        <v>2</v>
      </c>
      <c r="J29" s="22" t="s">
        <v>56</v>
      </c>
      <c r="K29" s="22">
        <v>2</v>
      </c>
      <c r="L29" s="24"/>
      <c r="M29" s="24"/>
      <c r="O29" s="22" t="s">
        <v>37</v>
      </c>
      <c r="P29">
        <f>I22+K22+M22+I60+K60+M60</f>
        <v>18</v>
      </c>
    </row>
    <row r="30" spans="1:28" ht="15.75" thickBot="1" x14ac:dyDescent="0.3">
      <c r="A30" t="s">
        <v>30</v>
      </c>
      <c r="B30" s="45" t="s">
        <v>88</v>
      </c>
      <c r="C30" s="29" t="s">
        <v>31</v>
      </c>
      <c r="D30" s="6" t="s">
        <v>89</v>
      </c>
      <c r="E30" s="6">
        <v>2</v>
      </c>
      <c r="F30" s="6" t="s">
        <v>89</v>
      </c>
      <c r="G30" s="22">
        <v>2</v>
      </c>
      <c r="H30" s="6" t="s">
        <v>89</v>
      </c>
      <c r="I30" s="22">
        <v>2</v>
      </c>
      <c r="J30" s="6" t="s">
        <v>89</v>
      </c>
      <c r="K30" s="22">
        <v>2</v>
      </c>
      <c r="L30" s="6" t="s">
        <v>89</v>
      </c>
      <c r="M30" s="22">
        <v>2</v>
      </c>
      <c r="O30" s="22" t="s">
        <v>99</v>
      </c>
      <c r="P30">
        <f>E92+I96+I98+K98+M96</f>
        <v>18</v>
      </c>
      <c r="U30" s="18"/>
      <c r="V30" s="19"/>
    </row>
    <row r="31" spans="1:28" ht="15.75" thickBot="1" x14ac:dyDescent="0.3">
      <c r="C31" s="3"/>
      <c r="D31" s="9"/>
      <c r="E31" s="9">
        <f>SUM(E4:E13)+E15+E17+E19+E30</f>
        <v>33</v>
      </c>
      <c r="F31" s="9"/>
      <c r="G31" s="9">
        <f>SUM(G4:G13)+G15+G17+G21+G30</f>
        <v>32</v>
      </c>
      <c r="H31" s="9"/>
      <c r="I31" s="9">
        <f>SUM(I4:I22)+I24+I26+I28+I30</f>
        <v>32</v>
      </c>
      <c r="J31" s="9"/>
      <c r="K31" s="9">
        <f>SUM(K4:K22)+K24+K26+K28+K30</f>
        <v>32</v>
      </c>
      <c r="L31" s="9"/>
      <c r="M31" s="9">
        <f>SUM(M4:M22)+M24+M26+M28+M30</f>
        <v>32</v>
      </c>
      <c r="O31" s="22" t="s">
        <v>39</v>
      </c>
      <c r="P31">
        <f>E19+G92+K96+M98</f>
        <v>17</v>
      </c>
      <c r="Q31" s="68" t="s">
        <v>131</v>
      </c>
    </row>
    <row r="32" spans="1:28" ht="15.75" customHeight="1" thickBot="1" x14ac:dyDescent="0.3">
      <c r="C32" s="38" t="s">
        <v>42</v>
      </c>
      <c r="D32" s="14"/>
      <c r="E32" s="14"/>
      <c r="F32" s="14"/>
      <c r="G32" s="14"/>
      <c r="H32" s="6"/>
      <c r="I32" s="14"/>
      <c r="J32" s="14"/>
      <c r="K32" s="14"/>
      <c r="L32" s="6"/>
      <c r="M32" s="14"/>
      <c r="O32" s="51" t="s">
        <v>117</v>
      </c>
      <c r="P32">
        <f>SUM(P29:P31)</f>
        <v>53</v>
      </c>
    </row>
    <row r="33" spans="1:28" ht="15.75" thickBot="1" x14ac:dyDescent="0.3">
      <c r="C33" s="4" t="s">
        <v>33</v>
      </c>
      <c r="D33" s="15" t="s">
        <v>167</v>
      </c>
      <c r="E33" s="15"/>
      <c r="F33" s="15" t="s">
        <v>112</v>
      </c>
      <c r="G33" s="15"/>
      <c r="H33" s="6" t="s">
        <v>35</v>
      </c>
      <c r="I33" s="15"/>
      <c r="J33" s="6" t="s">
        <v>168</v>
      </c>
      <c r="K33" s="15"/>
      <c r="L33" s="6" t="s">
        <v>38</v>
      </c>
      <c r="M33" s="15"/>
    </row>
    <row r="34" spans="1:28" ht="15" customHeight="1" thickBot="1" x14ac:dyDescent="0.3">
      <c r="C34" s="41"/>
      <c r="D34" s="42"/>
      <c r="E34" s="42"/>
      <c r="F34" s="43"/>
      <c r="G34" s="43"/>
      <c r="H34" s="11"/>
      <c r="I34" s="43"/>
      <c r="J34" s="43"/>
      <c r="K34" s="43"/>
      <c r="L34" s="11"/>
      <c r="M34" s="43"/>
      <c r="O34" s="51" t="s">
        <v>132</v>
      </c>
      <c r="P34">
        <f>G21+I28+I62+K62+I66+K66</f>
        <v>18</v>
      </c>
    </row>
    <row r="35" spans="1:28" ht="15" customHeight="1" thickBot="1" x14ac:dyDescent="0.3">
      <c r="C35" s="10"/>
      <c r="D35" s="62"/>
      <c r="E35" s="10"/>
      <c r="F35" s="10"/>
      <c r="G35" s="10"/>
      <c r="H35" s="11"/>
      <c r="I35" s="10"/>
      <c r="J35" s="10"/>
      <c r="K35" s="10"/>
      <c r="L35" s="11"/>
      <c r="M35" s="10"/>
      <c r="O35" s="51" t="s">
        <v>133</v>
      </c>
      <c r="P35">
        <f>I24+K24+M24</f>
        <v>18</v>
      </c>
    </row>
    <row r="36" spans="1:28" ht="15" customHeight="1" thickBot="1" x14ac:dyDescent="0.3">
      <c r="C36" s="10"/>
      <c r="D36" s="62"/>
      <c r="E36" s="10"/>
      <c r="F36" s="10"/>
      <c r="G36" s="10"/>
      <c r="H36" s="11"/>
      <c r="I36" s="10"/>
      <c r="J36" s="10"/>
      <c r="K36" s="10"/>
      <c r="L36" s="11"/>
      <c r="M36" s="10"/>
      <c r="O36" s="51" t="s">
        <v>134</v>
      </c>
      <c r="P36">
        <f>K28+M62</f>
        <v>7</v>
      </c>
    </row>
    <row r="37" spans="1:28" ht="15" customHeight="1" thickBot="1" x14ac:dyDescent="0.3">
      <c r="C37" s="10"/>
      <c r="D37" s="62"/>
      <c r="E37" s="10"/>
      <c r="F37" s="10"/>
      <c r="G37" s="10"/>
      <c r="H37" s="11"/>
      <c r="I37" s="10"/>
      <c r="J37" s="10"/>
      <c r="K37" s="10"/>
      <c r="L37" s="11"/>
      <c r="M37" s="10"/>
      <c r="O37" s="51" t="s">
        <v>117</v>
      </c>
      <c r="P37">
        <f>SUM(P34:P36)</f>
        <v>43</v>
      </c>
    </row>
    <row r="38" spans="1:28" ht="20.100000000000001" customHeight="1" thickBot="1" x14ac:dyDescent="0.3">
      <c r="C38" s="10"/>
      <c r="D38" s="44"/>
      <c r="E38" s="10"/>
      <c r="F38" s="10"/>
      <c r="G38" s="10"/>
      <c r="H38" s="11"/>
      <c r="I38" s="10"/>
      <c r="J38" s="10"/>
      <c r="K38" s="10"/>
      <c r="L38" s="11"/>
      <c r="M38" s="10"/>
      <c r="O38" s="80"/>
    </row>
    <row r="39" spans="1:28" ht="20.100000000000001" customHeight="1" thickBot="1" x14ac:dyDescent="0.4">
      <c r="C39" s="87" t="s">
        <v>106</v>
      </c>
      <c r="D39" s="88"/>
      <c r="E39" s="88"/>
      <c r="F39" s="88"/>
      <c r="G39" s="88"/>
      <c r="H39" s="88"/>
      <c r="I39" s="88"/>
      <c r="J39" s="88"/>
      <c r="K39" s="88"/>
      <c r="L39" s="88"/>
      <c r="M39" s="89"/>
      <c r="O39" s="22" t="s">
        <v>109</v>
      </c>
      <c r="P39">
        <f>I94+M94</f>
        <v>8</v>
      </c>
      <c r="Q39" s="68" t="s">
        <v>122</v>
      </c>
      <c r="V39" s="16"/>
      <c r="Y39" s="16"/>
      <c r="AA39" s="18"/>
      <c r="AB39" s="19"/>
    </row>
    <row r="40" spans="1:28" ht="15.75" thickBot="1" x14ac:dyDescent="0.3">
      <c r="C40" s="47"/>
      <c r="D40" s="96" t="s">
        <v>0</v>
      </c>
      <c r="E40" s="98"/>
      <c r="F40" s="96" t="s">
        <v>0</v>
      </c>
      <c r="G40" s="98"/>
      <c r="H40" s="96" t="s">
        <v>0</v>
      </c>
      <c r="I40" s="98"/>
      <c r="J40" s="96" t="s">
        <v>0</v>
      </c>
      <c r="K40" s="98"/>
      <c r="L40" s="96" t="s">
        <v>0</v>
      </c>
      <c r="M40" s="98"/>
      <c r="O40" s="22" t="s">
        <v>76</v>
      </c>
      <c r="P40">
        <f>I64+K64+M64</f>
        <v>18</v>
      </c>
      <c r="V40" s="16"/>
      <c r="Y40" s="16"/>
      <c r="AB40" s="16"/>
    </row>
    <row r="41" spans="1:28" ht="15.75" thickBot="1" x14ac:dyDescent="0.3">
      <c r="C41" s="48" t="s">
        <v>1</v>
      </c>
      <c r="D41" s="96" t="s">
        <v>2</v>
      </c>
      <c r="E41" s="97"/>
      <c r="F41" s="96" t="s">
        <v>3</v>
      </c>
      <c r="G41" s="97"/>
      <c r="H41" s="96" t="s">
        <v>4</v>
      </c>
      <c r="I41" s="97"/>
      <c r="J41" s="96" t="s">
        <v>5</v>
      </c>
      <c r="K41" s="97"/>
      <c r="L41" s="96" t="s">
        <v>6</v>
      </c>
      <c r="M41" s="97"/>
      <c r="O41" s="22" t="s">
        <v>111</v>
      </c>
      <c r="P41">
        <f>I26+K26+M26+K94+G59</f>
        <v>18</v>
      </c>
      <c r="V41" s="16"/>
      <c r="X41" s="18"/>
      <c r="Y41" s="19"/>
      <c r="AB41" s="16"/>
    </row>
    <row r="42" spans="1:28" ht="15.75" thickBot="1" x14ac:dyDescent="0.3">
      <c r="C42" s="49" t="s">
        <v>7</v>
      </c>
      <c r="D42" s="22"/>
      <c r="E42" s="22">
        <v>1</v>
      </c>
      <c r="F42" s="22" t="str">
        <f>O71</f>
        <v>CASSONE</v>
      </c>
      <c r="G42" s="22">
        <v>1</v>
      </c>
      <c r="H42" s="22" t="str">
        <f>O71</f>
        <v>CASSONE</v>
      </c>
      <c r="I42" s="22">
        <v>1</v>
      </c>
      <c r="J42" s="22" t="str">
        <f>O71</f>
        <v>CASSONE</v>
      </c>
      <c r="K42" s="22">
        <v>1</v>
      </c>
      <c r="L42" s="22" t="str">
        <f>O71</f>
        <v>CASSONE</v>
      </c>
      <c r="M42" s="22">
        <v>1</v>
      </c>
      <c r="O42" s="51" t="s">
        <v>161</v>
      </c>
      <c r="P42">
        <f>E90+G90+M128+M130</f>
        <v>15</v>
      </c>
      <c r="Q42" s="68" t="s">
        <v>151</v>
      </c>
      <c r="U42" s="20"/>
      <c r="V42" s="21"/>
      <c r="Y42" s="16"/>
      <c r="AB42" s="16"/>
    </row>
    <row r="43" spans="1:28" ht="15.75" thickBot="1" x14ac:dyDescent="0.3">
      <c r="A43" t="e">
        <f>O18/A12</f>
        <v>#VALUE!</v>
      </c>
      <c r="B43" s="45" t="s">
        <v>77</v>
      </c>
      <c r="C43" s="49" t="s">
        <v>8</v>
      </c>
      <c r="D43" s="31"/>
      <c r="E43" s="22">
        <v>4</v>
      </c>
      <c r="F43" s="31" t="s">
        <v>100</v>
      </c>
      <c r="G43" s="22">
        <v>4</v>
      </c>
      <c r="H43" s="31" t="s">
        <v>100</v>
      </c>
      <c r="I43" s="22">
        <v>4</v>
      </c>
      <c r="J43" s="31" t="s">
        <v>78</v>
      </c>
      <c r="K43" s="22">
        <v>4</v>
      </c>
      <c r="L43" s="31" t="s">
        <v>112</v>
      </c>
      <c r="M43" s="22">
        <v>4</v>
      </c>
      <c r="O43" s="51" t="s">
        <v>117</v>
      </c>
      <c r="P43">
        <f>SUM(P39:P42)</f>
        <v>59</v>
      </c>
      <c r="U43" s="18"/>
      <c r="V43" s="19"/>
      <c r="Y43" s="16"/>
      <c r="AB43" s="16"/>
    </row>
    <row r="44" spans="1:28" ht="15.75" thickBot="1" x14ac:dyDescent="0.3">
      <c r="A44" t="s">
        <v>9</v>
      </c>
      <c r="B44" s="45" t="s">
        <v>75</v>
      </c>
      <c r="C44" s="50" t="s">
        <v>10</v>
      </c>
      <c r="D44" s="32"/>
      <c r="E44" s="22">
        <v>3</v>
      </c>
      <c r="F44" s="32" t="s">
        <v>34</v>
      </c>
      <c r="G44" s="22">
        <v>3</v>
      </c>
      <c r="H44" s="32" t="s">
        <v>81</v>
      </c>
      <c r="I44" s="22">
        <v>3</v>
      </c>
      <c r="J44" s="32" t="s">
        <v>81</v>
      </c>
      <c r="K44" s="22">
        <v>3</v>
      </c>
      <c r="L44" s="32" t="s">
        <v>34</v>
      </c>
      <c r="M44" s="22">
        <v>3</v>
      </c>
      <c r="V44" s="16"/>
      <c r="Y44" s="16"/>
      <c r="AB44" s="16"/>
    </row>
    <row r="45" spans="1:28" ht="15.75" thickBot="1" x14ac:dyDescent="0.3">
      <c r="A45" t="e">
        <f>O18/A12</f>
        <v>#VALUE!</v>
      </c>
      <c r="B45" s="45" t="s">
        <v>77</v>
      </c>
      <c r="C45" s="50" t="s">
        <v>11</v>
      </c>
      <c r="D45" s="31"/>
      <c r="E45" s="22">
        <v>2</v>
      </c>
      <c r="F45" s="31" t="s">
        <v>100</v>
      </c>
      <c r="G45" s="22">
        <v>2</v>
      </c>
      <c r="H45" s="31" t="s">
        <v>100</v>
      </c>
      <c r="I45" s="6">
        <v>2</v>
      </c>
      <c r="J45" s="31" t="s">
        <v>112</v>
      </c>
      <c r="K45" s="6">
        <v>2</v>
      </c>
      <c r="L45" s="31" t="s">
        <v>112</v>
      </c>
      <c r="M45" s="6">
        <v>2</v>
      </c>
      <c r="O45" s="77" t="s">
        <v>89</v>
      </c>
      <c r="P45">
        <f>E30+G30+I30+K30+M30+G68+I68+K68+M68</f>
        <v>18</v>
      </c>
      <c r="U45" s="18"/>
      <c r="V45" s="19"/>
      <c r="Y45" s="16"/>
      <c r="AB45" s="16"/>
    </row>
    <row r="46" spans="1:28" ht="15.75" thickBot="1" x14ac:dyDescent="0.3">
      <c r="A46" t="s">
        <v>127</v>
      </c>
      <c r="B46" s="45" t="s">
        <v>86</v>
      </c>
      <c r="C46" s="49" t="s">
        <v>12</v>
      </c>
      <c r="D46" s="51"/>
      <c r="E46" s="22">
        <v>1</v>
      </c>
      <c r="F46" s="24"/>
      <c r="G46" s="24"/>
      <c r="H46" s="24"/>
      <c r="I46" s="24"/>
      <c r="J46" s="24"/>
      <c r="K46" s="24"/>
      <c r="L46" s="24"/>
      <c r="M46" s="24"/>
      <c r="O46" s="77" t="s">
        <v>150</v>
      </c>
      <c r="P46">
        <f>E102+G102+I102+K102+M102+M132</f>
        <v>12</v>
      </c>
      <c r="Q46" s="68" t="s">
        <v>136</v>
      </c>
      <c r="V46" s="17"/>
      <c r="Y46" s="17"/>
      <c r="AB46" s="17"/>
    </row>
    <row r="47" spans="1:28" ht="15.75" thickBot="1" x14ac:dyDescent="0.3">
      <c r="A47" t="s">
        <v>13</v>
      </c>
      <c r="B47" s="45" t="s">
        <v>85</v>
      </c>
      <c r="C47" s="50" t="s">
        <v>14</v>
      </c>
      <c r="D47" s="51"/>
      <c r="E47" s="6">
        <v>2</v>
      </c>
      <c r="F47" s="59" t="s">
        <v>165</v>
      </c>
      <c r="G47" s="6">
        <v>2</v>
      </c>
      <c r="H47" s="51" t="str">
        <f>$O$21</f>
        <v>TRIPODI F.</v>
      </c>
      <c r="I47" s="6">
        <v>2</v>
      </c>
      <c r="J47" s="59" t="s">
        <v>165</v>
      </c>
      <c r="K47" s="22">
        <v>2</v>
      </c>
      <c r="L47" s="59" t="s">
        <v>165</v>
      </c>
      <c r="M47" s="22">
        <v>2</v>
      </c>
      <c r="O47" s="51" t="s">
        <v>117</v>
      </c>
      <c r="P47">
        <f>SUM(P45:P46)</f>
        <v>30</v>
      </c>
    </row>
    <row r="48" spans="1:28" ht="15.75" thickBot="1" x14ac:dyDescent="0.3">
      <c r="A48" t="s">
        <v>127</v>
      </c>
      <c r="B48" s="82" t="s">
        <v>86</v>
      </c>
      <c r="C48" s="50" t="s">
        <v>15</v>
      </c>
      <c r="D48" s="51"/>
      <c r="E48" s="22">
        <v>2</v>
      </c>
      <c r="F48" s="51" t="str">
        <f>$O$18</f>
        <v>A050 - A</v>
      </c>
      <c r="G48" s="22">
        <v>2</v>
      </c>
      <c r="H48" s="24"/>
      <c r="I48" s="24"/>
      <c r="J48" s="24"/>
      <c r="K48" s="24"/>
      <c r="L48" s="24"/>
      <c r="M48" s="24"/>
    </row>
    <row r="49" spans="1:17" ht="15.75" thickBot="1" x14ac:dyDescent="0.3">
      <c r="A49" t="s">
        <v>16</v>
      </c>
      <c r="B49" s="45" t="s">
        <v>79</v>
      </c>
      <c r="C49" s="49" t="s">
        <v>17</v>
      </c>
      <c r="D49" s="33"/>
      <c r="E49" s="22">
        <v>4</v>
      </c>
      <c r="F49" s="33" t="s">
        <v>38</v>
      </c>
      <c r="G49" s="22">
        <v>4</v>
      </c>
      <c r="H49" s="33" t="s">
        <v>35</v>
      </c>
      <c r="I49" s="22">
        <v>3</v>
      </c>
      <c r="J49" s="33" t="s">
        <v>38</v>
      </c>
      <c r="K49" s="22">
        <v>3</v>
      </c>
      <c r="L49" s="33" t="s">
        <v>38</v>
      </c>
      <c r="M49" s="22">
        <v>3</v>
      </c>
      <c r="O49" s="71" t="s">
        <v>82</v>
      </c>
      <c r="P49">
        <f>G55</f>
        <v>3</v>
      </c>
      <c r="Q49" s="68" t="s">
        <v>145</v>
      </c>
    </row>
    <row r="50" spans="1:17" ht="15.75" thickBot="1" x14ac:dyDescent="0.3">
      <c r="A50" t="s">
        <v>16</v>
      </c>
      <c r="B50" s="45" t="s">
        <v>79</v>
      </c>
      <c r="C50" s="50" t="s">
        <v>18</v>
      </c>
      <c r="D50" s="24"/>
      <c r="E50" s="24"/>
      <c r="F50" s="24"/>
      <c r="G50" s="24"/>
      <c r="H50" s="33" t="s">
        <v>35</v>
      </c>
      <c r="I50" s="22">
        <v>1</v>
      </c>
      <c r="J50" s="33" t="s">
        <v>38</v>
      </c>
      <c r="K50" s="22">
        <v>1</v>
      </c>
      <c r="L50" s="24"/>
      <c r="M50" s="24"/>
      <c r="O50" s="65" t="s">
        <v>113</v>
      </c>
      <c r="P50">
        <f>E17+G17</f>
        <v>6</v>
      </c>
      <c r="Q50" s="68" t="s">
        <v>126</v>
      </c>
    </row>
    <row r="51" spans="1:17" ht="15.75" thickBot="1" x14ac:dyDescent="0.3">
      <c r="A51" t="s">
        <v>19</v>
      </c>
      <c r="B51" s="45" t="s">
        <v>41</v>
      </c>
      <c r="C51" s="50" t="s">
        <v>103</v>
      </c>
      <c r="D51" s="61"/>
      <c r="E51" s="6">
        <v>3</v>
      </c>
      <c r="F51" s="61" t="str">
        <f>O16</f>
        <v>A020 - A</v>
      </c>
      <c r="G51" s="22">
        <v>3</v>
      </c>
      <c r="H51" s="24"/>
      <c r="I51" s="24"/>
      <c r="J51" s="24"/>
      <c r="K51" s="24"/>
      <c r="L51" s="24"/>
      <c r="M51" s="24"/>
      <c r="O51" s="51" t="s">
        <v>117</v>
      </c>
      <c r="P51">
        <f>SUM(P49:P50)</f>
        <v>9</v>
      </c>
    </row>
    <row r="52" spans="1:17" ht="15.75" thickBot="1" x14ac:dyDescent="0.3">
      <c r="B52" s="45" t="s">
        <v>94</v>
      </c>
      <c r="C52" s="50" t="s">
        <v>102</v>
      </c>
      <c r="D52" s="61"/>
      <c r="E52" s="6">
        <v>1</v>
      </c>
      <c r="F52" s="61" t="s">
        <v>97</v>
      </c>
      <c r="G52" s="22">
        <v>1</v>
      </c>
      <c r="H52" s="24"/>
      <c r="I52" s="24"/>
      <c r="J52" s="24"/>
      <c r="K52" s="24"/>
      <c r="L52" s="24"/>
      <c r="M52" s="24"/>
    </row>
    <row r="53" spans="1:17" ht="15.75" thickBot="1" x14ac:dyDescent="0.3">
      <c r="A53" t="s">
        <v>20</v>
      </c>
      <c r="B53" s="45" t="s">
        <v>40</v>
      </c>
      <c r="C53" s="50" t="s">
        <v>104</v>
      </c>
      <c r="D53" s="61"/>
      <c r="E53" s="6">
        <v>3</v>
      </c>
      <c r="F53" s="61" t="s">
        <v>36</v>
      </c>
      <c r="G53" s="22">
        <v>3</v>
      </c>
      <c r="H53" s="24"/>
      <c r="I53" s="24"/>
      <c r="J53" s="24"/>
      <c r="K53" s="24"/>
      <c r="L53" s="24"/>
      <c r="M53" s="24"/>
      <c r="O53" s="65" t="s">
        <v>115</v>
      </c>
      <c r="P53" s="67">
        <f>K25+M25+I29+K29+I63+K63</f>
        <v>18</v>
      </c>
    </row>
    <row r="54" spans="1:17" ht="15.75" thickBot="1" x14ac:dyDescent="0.3">
      <c r="B54" s="58" t="s">
        <v>95</v>
      </c>
      <c r="C54" s="50" t="s">
        <v>101</v>
      </c>
      <c r="D54" s="79"/>
      <c r="E54" s="6">
        <v>1</v>
      </c>
      <c r="F54" s="51" t="str">
        <f>$O$68</f>
        <v>B012 - A</v>
      </c>
      <c r="G54" s="22">
        <v>1</v>
      </c>
      <c r="H54" s="24"/>
      <c r="I54" s="24"/>
      <c r="J54" s="24"/>
      <c r="K54" s="24"/>
      <c r="L54" s="24"/>
      <c r="M54" s="24"/>
      <c r="O54" s="71" t="s">
        <v>159</v>
      </c>
      <c r="P54">
        <f>I25+M63+I67+K67</f>
        <v>10</v>
      </c>
    </row>
    <row r="55" spans="1:17" ht="15.75" thickBot="1" x14ac:dyDescent="0.3">
      <c r="A55" t="s">
        <v>21</v>
      </c>
      <c r="B55" s="58" t="s">
        <v>82</v>
      </c>
      <c r="C55" s="50" t="s">
        <v>22</v>
      </c>
      <c r="D55" s="51"/>
      <c r="E55" s="6">
        <v>3</v>
      </c>
      <c r="F55" s="51" t="s">
        <v>82</v>
      </c>
      <c r="G55" s="22">
        <v>3</v>
      </c>
      <c r="H55" s="24"/>
      <c r="I55" s="24"/>
      <c r="J55" s="24"/>
      <c r="K55" s="24"/>
      <c r="L55" s="24"/>
      <c r="M55" s="24"/>
      <c r="O55" s="51" t="s">
        <v>117</v>
      </c>
      <c r="P55">
        <f>SUM(P53:P54)</f>
        <v>28</v>
      </c>
    </row>
    <row r="56" spans="1:17" ht="15.75" thickBot="1" x14ac:dyDescent="0.3">
      <c r="B56" s="45" t="s">
        <v>90</v>
      </c>
      <c r="C56" s="50" t="s">
        <v>62</v>
      </c>
      <c r="D56" s="22"/>
      <c r="E56" s="22">
        <v>1</v>
      </c>
      <c r="F56" s="85" t="str">
        <f>$O$57</f>
        <v>B017-A</v>
      </c>
      <c r="G56" s="22">
        <v>1</v>
      </c>
      <c r="H56" s="24"/>
      <c r="I56" s="24"/>
      <c r="J56" s="24"/>
      <c r="K56" s="24"/>
      <c r="L56" s="24"/>
      <c r="M56" s="24"/>
      <c r="O56" s="72"/>
    </row>
    <row r="57" spans="1:17" ht="15.75" thickBot="1" x14ac:dyDescent="0.3">
      <c r="A57" t="s">
        <v>40</v>
      </c>
      <c r="B57" s="45" t="s">
        <v>83</v>
      </c>
      <c r="C57" s="50" t="s">
        <v>23</v>
      </c>
      <c r="D57" s="22"/>
      <c r="E57" s="22">
        <v>3</v>
      </c>
      <c r="F57" s="24"/>
      <c r="G57" s="24"/>
      <c r="H57" s="24"/>
      <c r="I57" s="24"/>
      <c r="J57" s="24"/>
      <c r="K57" s="24"/>
      <c r="L57" s="24"/>
      <c r="M57" s="24"/>
      <c r="O57" s="73" t="s">
        <v>135</v>
      </c>
      <c r="P57">
        <f>I95+K95+E100+I100+G56</f>
        <v>16</v>
      </c>
      <c r="Q57" s="68" t="s">
        <v>164</v>
      </c>
    </row>
    <row r="58" spans="1:17" ht="15.75" thickBot="1" x14ac:dyDescent="0.3">
      <c r="B58" s="45" t="s">
        <v>123</v>
      </c>
      <c r="C58" s="50" t="s">
        <v>80</v>
      </c>
      <c r="D58" s="79"/>
      <c r="E58" s="22">
        <v>2</v>
      </c>
      <c r="F58" s="24"/>
      <c r="G58" s="24"/>
      <c r="H58" s="24"/>
      <c r="I58" s="24"/>
      <c r="J58" s="24"/>
      <c r="K58" s="24"/>
      <c r="L58" s="24"/>
      <c r="M58" s="24"/>
      <c r="O58" s="74" t="s">
        <v>57</v>
      </c>
      <c r="P58">
        <f>I27+K27+M27+I99+K99+M99+G100</f>
        <v>18</v>
      </c>
    </row>
    <row r="59" spans="1:17" ht="15.75" thickBot="1" x14ac:dyDescent="0.3">
      <c r="A59" t="s">
        <v>24</v>
      </c>
      <c r="B59" s="58" t="s">
        <v>92</v>
      </c>
      <c r="C59" s="50" t="s">
        <v>25</v>
      </c>
      <c r="D59" s="24"/>
      <c r="E59" s="24"/>
      <c r="F59" s="22" t="s">
        <v>111</v>
      </c>
      <c r="G59" s="22">
        <v>3</v>
      </c>
      <c r="H59" s="24"/>
      <c r="I59" s="24"/>
      <c r="J59" s="24"/>
      <c r="K59" s="24"/>
      <c r="L59" s="24"/>
      <c r="M59" s="24"/>
      <c r="O59" s="75" t="s">
        <v>105</v>
      </c>
      <c r="P59">
        <f>I65+K65+M65+M125+M127</f>
        <v>18</v>
      </c>
    </row>
    <row r="60" spans="1:17" ht="15.75" thickBot="1" x14ac:dyDescent="0.3">
      <c r="A60" t="s">
        <v>41</v>
      </c>
      <c r="B60" s="45" t="s">
        <v>83</v>
      </c>
      <c r="C60" s="34" t="s">
        <v>26</v>
      </c>
      <c r="D60" s="24"/>
      <c r="E60" s="24"/>
      <c r="F60" s="24"/>
      <c r="G60" s="24"/>
      <c r="H60" s="22" t="s">
        <v>37</v>
      </c>
      <c r="I60" s="22">
        <v>3</v>
      </c>
      <c r="J60" s="22" t="s">
        <v>37</v>
      </c>
      <c r="K60" s="22">
        <v>3</v>
      </c>
      <c r="L60" s="22" t="s">
        <v>37</v>
      </c>
      <c r="M60" s="22">
        <v>3</v>
      </c>
      <c r="O60" s="64" t="s">
        <v>163</v>
      </c>
      <c r="P60">
        <f>M95+M129+M131+E18+G18</f>
        <v>8</v>
      </c>
      <c r="Q60" s="68" t="s">
        <v>152</v>
      </c>
    </row>
    <row r="61" spans="1:17" ht="15.75" thickBot="1" x14ac:dyDescent="0.3">
      <c r="B61" s="45" t="s">
        <v>93</v>
      </c>
      <c r="C61" s="55" t="s">
        <v>72</v>
      </c>
      <c r="D61" s="24"/>
      <c r="E61" s="24"/>
      <c r="F61" s="24"/>
      <c r="G61" s="24"/>
      <c r="H61" s="66" t="s">
        <v>59</v>
      </c>
      <c r="I61" s="22">
        <v>1</v>
      </c>
      <c r="J61" s="66" t="s">
        <v>59</v>
      </c>
      <c r="K61" s="22">
        <v>1</v>
      </c>
      <c r="L61" s="66" t="s">
        <v>59</v>
      </c>
      <c r="M61" s="22">
        <v>2</v>
      </c>
      <c r="O61" s="51" t="s">
        <v>117</v>
      </c>
      <c r="P61">
        <f>SUM(P57:P60)</f>
        <v>60</v>
      </c>
    </row>
    <row r="62" spans="1:17" ht="19.5" customHeight="1" thickBot="1" x14ac:dyDescent="0.3">
      <c r="A62" t="s">
        <v>125</v>
      </c>
      <c r="B62" s="58" t="s">
        <v>91</v>
      </c>
      <c r="C62" s="57" t="s">
        <v>27</v>
      </c>
      <c r="D62" s="24"/>
      <c r="E62" s="24"/>
      <c r="F62" s="24"/>
      <c r="G62" s="24"/>
      <c r="H62" s="60" t="str">
        <f>$O$34</f>
        <v>A043-A</v>
      </c>
      <c r="I62" s="25">
        <v>3</v>
      </c>
      <c r="J62" s="60" t="str">
        <f>$O$34</f>
        <v>A043-A</v>
      </c>
      <c r="K62" s="25">
        <v>3</v>
      </c>
      <c r="L62" s="60" t="str">
        <f>$O$36</f>
        <v>A043-C</v>
      </c>
      <c r="M62" s="22">
        <v>4</v>
      </c>
    </row>
    <row r="63" spans="1:17" ht="18" customHeight="1" thickBot="1" x14ac:dyDescent="0.3">
      <c r="B63" s="45" t="s">
        <v>84</v>
      </c>
      <c r="C63" s="50" t="s">
        <v>64</v>
      </c>
      <c r="D63" s="24"/>
      <c r="E63" s="24"/>
      <c r="F63" s="24"/>
      <c r="G63" s="24"/>
      <c r="H63" s="22" t="s">
        <v>56</v>
      </c>
      <c r="I63" s="22">
        <v>2</v>
      </c>
      <c r="J63" s="22" t="s">
        <v>56</v>
      </c>
      <c r="K63" s="22">
        <v>2</v>
      </c>
      <c r="L63" s="51" t="str">
        <f>$O$54</f>
        <v>B024 - A</v>
      </c>
      <c r="M63" s="22">
        <v>3</v>
      </c>
      <c r="O63" s="76" t="s">
        <v>59</v>
      </c>
      <c r="P63">
        <f>I23+K23+M23+I61+K61+M61+I97+K97+M97+M100</f>
        <v>18</v>
      </c>
    </row>
    <row r="64" spans="1:17" ht="15.75" thickBot="1" x14ac:dyDescent="0.3">
      <c r="A64" t="s">
        <v>41</v>
      </c>
      <c r="B64" s="58" t="s">
        <v>92</v>
      </c>
      <c r="C64" s="50" t="s">
        <v>28</v>
      </c>
      <c r="D64" s="24"/>
      <c r="E64" s="24"/>
      <c r="F64" s="24"/>
      <c r="G64" s="24"/>
      <c r="H64" s="22" t="s">
        <v>76</v>
      </c>
      <c r="I64" s="22">
        <v>5</v>
      </c>
      <c r="J64" s="22" t="s">
        <v>76</v>
      </c>
      <c r="K64" s="22">
        <v>5</v>
      </c>
      <c r="L64" s="22" t="s">
        <v>76</v>
      </c>
      <c r="M64" s="22">
        <v>8</v>
      </c>
      <c r="O64" s="64" t="s">
        <v>116</v>
      </c>
      <c r="P64">
        <f>K100</f>
        <v>3</v>
      </c>
      <c r="Q64" s="68" t="s">
        <v>153</v>
      </c>
    </row>
    <row r="65" spans="1:17" ht="15.75" thickBot="1" x14ac:dyDescent="0.3">
      <c r="B65" s="58" t="s">
        <v>90</v>
      </c>
      <c r="C65" s="50" t="s">
        <v>73</v>
      </c>
      <c r="D65" s="24"/>
      <c r="E65" s="24"/>
      <c r="F65" s="24"/>
      <c r="G65" s="24"/>
      <c r="H65" s="70" t="s">
        <v>105</v>
      </c>
      <c r="I65" s="22">
        <v>3</v>
      </c>
      <c r="J65" s="70" t="s">
        <v>105</v>
      </c>
      <c r="K65" s="22">
        <v>4</v>
      </c>
      <c r="L65" s="70" t="s">
        <v>105</v>
      </c>
      <c r="M65" s="22">
        <v>5</v>
      </c>
      <c r="O65" s="51" t="s">
        <v>117</v>
      </c>
      <c r="P65">
        <f>SUM(P63:P64)</f>
        <v>21</v>
      </c>
    </row>
    <row r="66" spans="1:17" ht="15.75" thickBot="1" x14ac:dyDescent="0.3">
      <c r="A66" t="s">
        <v>125</v>
      </c>
      <c r="B66" s="58" t="s">
        <v>91</v>
      </c>
      <c r="C66" s="50" t="s">
        <v>29</v>
      </c>
      <c r="D66" s="24"/>
      <c r="E66" s="24"/>
      <c r="F66" s="24"/>
      <c r="G66" s="24"/>
      <c r="H66" s="60" t="str">
        <f>$O$34</f>
        <v>A043-A</v>
      </c>
      <c r="I66" s="22">
        <v>3</v>
      </c>
      <c r="J66" s="60" t="str">
        <f>$O$34</f>
        <v>A043-A</v>
      </c>
      <c r="K66" s="22">
        <v>3</v>
      </c>
      <c r="L66" s="24"/>
      <c r="M66" s="24"/>
    </row>
    <row r="67" spans="1:17" ht="15.75" thickBot="1" x14ac:dyDescent="0.3">
      <c r="B67" s="45" t="s">
        <v>84</v>
      </c>
      <c r="C67" s="50" t="s">
        <v>66</v>
      </c>
      <c r="D67" s="24"/>
      <c r="E67" s="24"/>
      <c r="F67" s="24"/>
      <c r="G67" s="24"/>
      <c r="H67" s="51" t="str">
        <f>$O$54</f>
        <v>B024 - A</v>
      </c>
      <c r="I67" s="22">
        <v>2</v>
      </c>
      <c r="J67" s="51" t="str">
        <f>$O$54</f>
        <v>B024 - A</v>
      </c>
      <c r="K67" s="22">
        <v>2</v>
      </c>
      <c r="L67" s="24"/>
      <c r="M67" s="24"/>
      <c r="O67" s="71" t="s">
        <v>137</v>
      </c>
      <c r="P67">
        <f>E14+G14+G52+E86+G86</f>
        <v>7</v>
      </c>
      <c r="Q67" s="86" t="s">
        <v>140</v>
      </c>
    </row>
    <row r="68" spans="1:17" ht="15.75" thickBot="1" x14ac:dyDescent="0.3">
      <c r="A68" t="s">
        <v>30</v>
      </c>
      <c r="B68" s="45" t="s">
        <v>88</v>
      </c>
      <c r="C68" s="50" t="s">
        <v>31</v>
      </c>
      <c r="D68" s="6"/>
      <c r="E68" s="6">
        <v>2</v>
      </c>
      <c r="F68" s="6" t="s">
        <v>89</v>
      </c>
      <c r="G68" s="6">
        <v>2</v>
      </c>
      <c r="H68" s="6" t="s">
        <v>89</v>
      </c>
      <c r="I68" s="22">
        <v>2</v>
      </c>
      <c r="J68" s="6" t="s">
        <v>89</v>
      </c>
      <c r="K68" s="22">
        <v>2</v>
      </c>
      <c r="L68" s="6" t="s">
        <v>89</v>
      </c>
      <c r="M68" s="22">
        <v>2</v>
      </c>
      <c r="O68" s="71" t="s">
        <v>158</v>
      </c>
      <c r="P68">
        <f>E16+G16+G54+E88+G88</f>
        <v>7</v>
      </c>
      <c r="Q68" s="86" t="s">
        <v>141</v>
      </c>
    </row>
    <row r="69" spans="1:17" ht="15.75" thickBot="1" x14ac:dyDescent="0.3">
      <c r="C69" s="5"/>
      <c r="D69" s="9"/>
      <c r="E69" s="9">
        <f>SUM(E42:E51)+E53+E55+E57+E68</f>
        <v>33</v>
      </c>
      <c r="F69" s="9"/>
      <c r="G69" s="9">
        <f>SUM(G42:G51)+G53+G55+G59+G68</f>
        <v>32</v>
      </c>
      <c r="H69" s="9"/>
      <c r="I69" s="9">
        <f>SUM(I42:I60)+I62+I64+I66+I68</f>
        <v>32</v>
      </c>
      <c r="J69" s="9"/>
      <c r="K69" s="9">
        <f>SUM(K42:K60)+K62+K64+K66+K68</f>
        <v>32</v>
      </c>
      <c r="L69" s="9"/>
      <c r="M69" s="9">
        <f>SUM(M42:M60)+M62+M64+M66+M68</f>
        <v>32</v>
      </c>
      <c r="O69" s="71" t="s">
        <v>138</v>
      </c>
      <c r="P69">
        <f>E20+E93+G93</f>
        <v>6</v>
      </c>
      <c r="Q69" s="68" t="s">
        <v>142</v>
      </c>
    </row>
    <row r="70" spans="1:17" ht="15.75" thickBot="1" x14ac:dyDescent="0.3">
      <c r="C70" s="5" t="s">
        <v>42</v>
      </c>
      <c r="D70" s="14"/>
      <c r="E70" s="14"/>
      <c r="F70" s="14"/>
      <c r="G70" s="14"/>
      <c r="H70" s="6"/>
      <c r="I70" s="14"/>
      <c r="J70" s="14"/>
      <c r="K70" s="14"/>
      <c r="L70" s="6"/>
      <c r="M70" s="14"/>
    </row>
    <row r="71" spans="1:17" ht="15.75" thickBot="1" x14ac:dyDescent="0.3">
      <c r="C71" s="5" t="s">
        <v>33</v>
      </c>
      <c r="D71" s="22"/>
      <c r="E71" s="15"/>
      <c r="F71" s="6" t="s">
        <v>100</v>
      </c>
      <c r="G71" s="15"/>
      <c r="H71" s="6" t="s">
        <v>166</v>
      </c>
      <c r="I71" s="15"/>
      <c r="J71" s="22" t="s">
        <v>78</v>
      </c>
      <c r="K71" s="15"/>
      <c r="L71" s="6" t="s">
        <v>34</v>
      </c>
      <c r="M71" s="15"/>
      <c r="O71" s="71" t="s">
        <v>43</v>
      </c>
      <c r="P71">
        <f>E4+G4+I4+K4+M4+E42+G42+I42+K42+M42+E77+G77+I77+K77+M77+K111</f>
        <v>15</v>
      </c>
      <c r="Q71" s="68" t="s">
        <v>129</v>
      </c>
    </row>
    <row r="72" spans="1:17" ht="20.100000000000001" customHeight="1" x14ac:dyDescent="0.25">
      <c r="C72" s="10"/>
      <c r="D72" s="10"/>
      <c r="E72" s="10"/>
      <c r="F72" s="10"/>
      <c r="G72" s="10"/>
      <c r="H72" s="11"/>
      <c r="I72" s="10"/>
      <c r="J72" s="10"/>
      <c r="K72" s="10"/>
      <c r="L72" s="11"/>
      <c r="M72" s="10"/>
    </row>
    <row r="73" spans="1:17" ht="20.100000000000001" customHeight="1" thickBot="1" x14ac:dyDescent="0.3"/>
    <row r="74" spans="1:17" ht="20.100000000000001" customHeight="1" thickBot="1" x14ac:dyDescent="0.4">
      <c r="C74" s="90" t="s">
        <v>107</v>
      </c>
      <c r="D74" s="88"/>
      <c r="E74" s="88"/>
      <c r="F74" s="88"/>
      <c r="G74" s="88"/>
      <c r="H74" s="88"/>
      <c r="I74" s="88"/>
      <c r="J74" s="88"/>
      <c r="K74" s="88"/>
      <c r="L74" s="88"/>
      <c r="M74" s="89"/>
    </row>
    <row r="75" spans="1:17" ht="15.75" thickBot="1" x14ac:dyDescent="0.3">
      <c r="C75" s="47"/>
      <c r="D75" s="96" t="s">
        <v>0</v>
      </c>
      <c r="E75" s="98"/>
      <c r="F75" s="96" t="s">
        <v>0</v>
      </c>
      <c r="G75" s="96"/>
      <c r="H75" s="96" t="s">
        <v>0</v>
      </c>
      <c r="I75" s="98"/>
      <c r="J75" s="96" t="s">
        <v>0</v>
      </c>
      <c r="K75" s="98"/>
      <c r="L75" s="96" t="s">
        <v>0</v>
      </c>
      <c r="M75" s="98"/>
    </row>
    <row r="76" spans="1:17" ht="15.75" thickBot="1" x14ac:dyDescent="0.3">
      <c r="C76" s="48" t="s">
        <v>1</v>
      </c>
      <c r="D76" s="96" t="s">
        <v>2</v>
      </c>
      <c r="E76" s="97"/>
      <c r="F76" s="96" t="s">
        <v>3</v>
      </c>
      <c r="G76" s="96"/>
      <c r="H76" s="96" t="s">
        <v>4</v>
      </c>
      <c r="I76" s="97"/>
      <c r="J76" s="96" t="s">
        <v>5</v>
      </c>
      <c r="K76" s="97"/>
      <c r="L76" s="96" t="s">
        <v>6</v>
      </c>
      <c r="M76" s="97"/>
    </row>
    <row r="77" spans="1:17" ht="15.75" thickBot="1" x14ac:dyDescent="0.3">
      <c r="C77" s="49" t="s">
        <v>7</v>
      </c>
      <c r="D77" s="22" t="str">
        <f>O71</f>
        <v>CASSONE</v>
      </c>
      <c r="E77" s="22">
        <v>1</v>
      </c>
      <c r="F77" s="22" t="str">
        <f>O71</f>
        <v>CASSONE</v>
      </c>
      <c r="G77" s="22">
        <v>1</v>
      </c>
      <c r="H77" s="22" t="str">
        <f>O71</f>
        <v>CASSONE</v>
      </c>
      <c r="I77" s="22">
        <v>1</v>
      </c>
      <c r="J77" s="22" t="s">
        <v>43</v>
      </c>
      <c r="K77" s="22">
        <v>1</v>
      </c>
      <c r="L77" s="22" t="s">
        <v>43</v>
      </c>
      <c r="M77" s="6">
        <v>1</v>
      </c>
      <c r="Q77" s="83"/>
    </row>
    <row r="78" spans="1:17" ht="15.75" customHeight="1" thickBot="1" x14ac:dyDescent="0.3">
      <c r="A78" t="e">
        <f>O18/A12</f>
        <v>#VALUE!</v>
      </c>
      <c r="B78" s="45" t="s">
        <v>77</v>
      </c>
      <c r="C78" s="49" t="s">
        <v>8</v>
      </c>
      <c r="D78" s="31" t="s">
        <v>78</v>
      </c>
      <c r="E78" s="22">
        <v>4</v>
      </c>
      <c r="F78" s="31" t="s">
        <v>112</v>
      </c>
      <c r="G78" s="22">
        <v>4</v>
      </c>
      <c r="H78" s="31" t="s">
        <v>100</v>
      </c>
      <c r="I78" s="22">
        <v>4</v>
      </c>
      <c r="J78" s="31" t="s">
        <v>74</v>
      </c>
      <c r="K78" s="22">
        <v>4</v>
      </c>
      <c r="L78" s="31" t="s">
        <v>78</v>
      </c>
      <c r="M78" s="6">
        <v>4</v>
      </c>
      <c r="Q78" s="83"/>
    </row>
    <row r="79" spans="1:17" ht="15.75" customHeight="1" thickBot="1" x14ac:dyDescent="0.3">
      <c r="A79" t="s">
        <v>9</v>
      </c>
      <c r="B79" s="45" t="s">
        <v>75</v>
      </c>
      <c r="C79" s="50" t="s">
        <v>10</v>
      </c>
      <c r="D79" s="32" t="s">
        <v>81</v>
      </c>
      <c r="E79" s="22">
        <v>3</v>
      </c>
      <c r="F79" s="32" t="s">
        <v>81</v>
      </c>
      <c r="G79" s="22">
        <v>3</v>
      </c>
      <c r="H79" s="22" t="s">
        <v>110</v>
      </c>
      <c r="I79" s="22">
        <v>2</v>
      </c>
      <c r="J79" s="22" t="s">
        <v>110</v>
      </c>
      <c r="K79" s="22">
        <v>3</v>
      </c>
      <c r="L79" s="22" t="s">
        <v>110</v>
      </c>
      <c r="M79" s="6">
        <v>3</v>
      </c>
      <c r="Q79" s="83"/>
    </row>
    <row r="80" spans="1:17" ht="15.75" thickBot="1" x14ac:dyDescent="0.3">
      <c r="A80" t="e">
        <f>O18/A12</f>
        <v>#VALUE!</v>
      </c>
      <c r="B80" s="45" t="s">
        <v>77</v>
      </c>
      <c r="C80" s="50" t="s">
        <v>11</v>
      </c>
      <c r="D80" s="31" t="s">
        <v>78</v>
      </c>
      <c r="E80" s="22">
        <v>1</v>
      </c>
      <c r="F80" s="31" t="s">
        <v>78</v>
      </c>
      <c r="G80" s="22">
        <v>1</v>
      </c>
      <c r="H80" s="31" t="s">
        <v>78</v>
      </c>
      <c r="I80" s="22">
        <v>2</v>
      </c>
      <c r="J80" s="31" t="s">
        <v>74</v>
      </c>
      <c r="K80" s="22">
        <v>2</v>
      </c>
      <c r="L80" s="31" t="s">
        <v>78</v>
      </c>
      <c r="M80" s="6">
        <v>2</v>
      </c>
    </row>
    <row r="81" spans="1:17" ht="15.75" thickBot="1" x14ac:dyDescent="0.3">
      <c r="A81" t="s">
        <v>127</v>
      </c>
      <c r="B81" s="45" t="s">
        <v>87</v>
      </c>
      <c r="C81" s="49" t="s">
        <v>12</v>
      </c>
      <c r="D81" s="51" t="str">
        <f>$O$9</f>
        <v>A021 - A</v>
      </c>
      <c r="E81" s="22">
        <v>1</v>
      </c>
      <c r="F81" s="51" t="str">
        <f>$O$9</f>
        <v>A021 - A</v>
      </c>
      <c r="G81" s="22">
        <v>1</v>
      </c>
      <c r="H81" s="52"/>
      <c r="I81" s="52"/>
      <c r="J81" s="52"/>
      <c r="K81" s="52"/>
      <c r="L81" s="52"/>
      <c r="M81" s="52"/>
    </row>
    <row r="82" spans="1:17" ht="15.75" thickBot="1" x14ac:dyDescent="0.3">
      <c r="A82" t="s">
        <v>13</v>
      </c>
      <c r="B82" s="45" t="s">
        <v>85</v>
      </c>
      <c r="C82" s="50" t="s">
        <v>14</v>
      </c>
      <c r="D82" s="59" t="s">
        <v>128</v>
      </c>
      <c r="E82" s="22">
        <v>2</v>
      </c>
      <c r="F82" s="59" t="s">
        <v>128</v>
      </c>
      <c r="G82" s="22">
        <v>2</v>
      </c>
      <c r="H82" s="52"/>
      <c r="I82" s="52"/>
      <c r="J82" s="52"/>
      <c r="K82" s="52"/>
      <c r="L82" s="52"/>
      <c r="M82" s="52"/>
      <c r="Q82" s="83"/>
    </row>
    <row r="83" spans="1:17" ht="15.75" customHeight="1" thickBot="1" x14ac:dyDescent="0.3">
      <c r="A83" t="s">
        <v>127</v>
      </c>
      <c r="B83" s="45" t="s">
        <v>86</v>
      </c>
      <c r="C83" s="50" t="s">
        <v>15</v>
      </c>
      <c r="D83" s="51"/>
      <c r="E83" s="22">
        <v>0</v>
      </c>
      <c r="F83" s="51"/>
      <c r="G83" s="22">
        <v>0</v>
      </c>
      <c r="H83" s="52"/>
      <c r="I83" s="52"/>
      <c r="J83" s="52"/>
      <c r="K83" s="52"/>
      <c r="L83" s="52"/>
      <c r="M83" s="52"/>
      <c r="O83" s="83"/>
      <c r="Q83" s="83"/>
    </row>
    <row r="84" spans="1:17" ht="15.75" customHeight="1" thickBot="1" x14ac:dyDescent="0.3">
      <c r="A84" t="s">
        <v>16</v>
      </c>
      <c r="B84" s="45" t="s">
        <v>79</v>
      </c>
      <c r="C84" s="49" t="s">
        <v>17</v>
      </c>
      <c r="D84" s="51" t="str">
        <f>$O$26</f>
        <v>A026 - A</v>
      </c>
      <c r="E84" s="22">
        <v>4</v>
      </c>
      <c r="F84" s="51" t="str">
        <f>$O$26</f>
        <v>A026 - A</v>
      </c>
      <c r="G84" s="22">
        <v>4</v>
      </c>
      <c r="H84" s="33" t="s">
        <v>35</v>
      </c>
      <c r="I84" s="22">
        <v>3</v>
      </c>
      <c r="J84" s="51" t="str">
        <f>$O$26</f>
        <v>A026 - A</v>
      </c>
      <c r="K84" s="22">
        <v>3</v>
      </c>
      <c r="L84" s="51" t="str">
        <f>$O$26</f>
        <v>A026 - A</v>
      </c>
      <c r="M84" s="6">
        <v>3</v>
      </c>
      <c r="O84" s="83"/>
      <c r="P84" s="83"/>
      <c r="Q84" s="83"/>
    </row>
    <row r="85" spans="1:17" ht="15.75" thickBot="1" x14ac:dyDescent="0.3">
      <c r="A85" t="s">
        <v>19</v>
      </c>
      <c r="B85" s="45" t="s">
        <v>41</v>
      </c>
      <c r="C85" s="50" t="s">
        <v>103</v>
      </c>
      <c r="D85" s="78" t="str">
        <f>O16</f>
        <v>A020 - A</v>
      </c>
      <c r="E85" s="22">
        <v>2</v>
      </c>
      <c r="F85" s="78" t="str">
        <f>O16</f>
        <v>A020 - A</v>
      </c>
      <c r="G85" s="22">
        <v>2</v>
      </c>
      <c r="H85" s="52"/>
      <c r="I85" s="52"/>
      <c r="J85" s="52"/>
      <c r="K85" s="52"/>
      <c r="L85" s="52"/>
      <c r="M85" s="52"/>
      <c r="O85" s="83"/>
      <c r="P85" s="83"/>
    </row>
    <row r="86" spans="1:17" ht="15.75" thickBot="1" x14ac:dyDescent="0.3">
      <c r="B86" s="45" t="s">
        <v>94</v>
      </c>
      <c r="C86" s="50" t="s">
        <v>102</v>
      </c>
      <c r="D86" s="61" t="s">
        <v>97</v>
      </c>
      <c r="E86" s="22">
        <v>2</v>
      </c>
      <c r="F86" s="61" t="s">
        <v>97</v>
      </c>
      <c r="G86" s="22">
        <v>2</v>
      </c>
      <c r="H86" s="52"/>
      <c r="I86" s="52"/>
      <c r="J86" s="52"/>
      <c r="K86" s="52"/>
      <c r="L86" s="52"/>
      <c r="M86" s="52"/>
      <c r="O86" s="83"/>
      <c r="P86" s="83"/>
    </row>
    <row r="87" spans="1:17" ht="15.75" thickBot="1" x14ac:dyDescent="0.3">
      <c r="A87" t="s">
        <v>20</v>
      </c>
      <c r="B87" s="82" t="s">
        <v>40</v>
      </c>
      <c r="C87" s="50" t="s">
        <v>104</v>
      </c>
      <c r="D87" s="26" t="s">
        <v>36</v>
      </c>
      <c r="E87" s="22">
        <v>2</v>
      </c>
      <c r="F87" s="26" t="s">
        <v>36</v>
      </c>
      <c r="G87" s="22">
        <v>2</v>
      </c>
      <c r="H87" s="52"/>
      <c r="I87" s="52"/>
      <c r="J87" s="52"/>
      <c r="K87" s="52"/>
      <c r="L87" s="52"/>
      <c r="M87" s="52"/>
    </row>
    <row r="88" spans="1:17" ht="15.75" thickBot="1" x14ac:dyDescent="0.3">
      <c r="B88" s="45" t="s">
        <v>95</v>
      </c>
      <c r="C88" s="50" t="s">
        <v>101</v>
      </c>
      <c r="D88" s="51" t="str">
        <f>$O$68</f>
        <v>B012 - A</v>
      </c>
      <c r="E88" s="22">
        <v>2</v>
      </c>
      <c r="F88" s="51" t="str">
        <f>$O$68</f>
        <v>B012 - A</v>
      </c>
      <c r="G88" s="22">
        <v>2</v>
      </c>
      <c r="H88" s="52"/>
      <c r="I88" s="52"/>
      <c r="J88" s="52"/>
      <c r="K88" s="52"/>
      <c r="L88" s="52"/>
      <c r="M88" s="52"/>
    </row>
    <row r="89" spans="1:17" ht="15.75" thickBot="1" x14ac:dyDescent="0.3">
      <c r="B89" s="45" t="s">
        <v>95</v>
      </c>
      <c r="C89" s="50" t="s">
        <v>118</v>
      </c>
      <c r="D89" s="51"/>
      <c r="E89" s="22">
        <v>0</v>
      </c>
      <c r="F89" s="51"/>
      <c r="G89" s="22">
        <v>0</v>
      </c>
      <c r="H89" s="52"/>
      <c r="I89" s="52"/>
      <c r="J89" s="52"/>
      <c r="K89" s="52"/>
      <c r="L89" s="52"/>
      <c r="M89" s="52"/>
      <c r="O89" s="83"/>
      <c r="P89" s="83"/>
      <c r="Q89" s="83"/>
    </row>
    <row r="90" spans="1:17" ht="15.75" thickBot="1" x14ac:dyDescent="0.3">
      <c r="A90" t="s">
        <v>24</v>
      </c>
      <c r="B90" s="45" t="s">
        <v>92</v>
      </c>
      <c r="C90" s="50" t="s">
        <v>22</v>
      </c>
      <c r="D90" s="51" t="str">
        <f>$O$42</f>
        <v>A042 - A</v>
      </c>
      <c r="E90" s="22">
        <v>3</v>
      </c>
      <c r="F90" s="51" t="str">
        <f>$O$42</f>
        <v>A042 - A</v>
      </c>
      <c r="G90" s="22">
        <v>3</v>
      </c>
      <c r="H90" s="52"/>
      <c r="I90" s="52"/>
      <c r="J90" s="52"/>
      <c r="K90" s="52"/>
      <c r="L90" s="52"/>
      <c r="M90" s="52"/>
    </row>
    <row r="91" spans="1:17" ht="15.75" thickBot="1" x14ac:dyDescent="0.3">
      <c r="B91" s="45" t="s">
        <v>90</v>
      </c>
      <c r="C91" s="50" t="s">
        <v>120</v>
      </c>
      <c r="D91" s="61"/>
      <c r="E91" s="22">
        <v>0</v>
      </c>
      <c r="F91" s="61"/>
      <c r="G91" s="22">
        <v>0</v>
      </c>
      <c r="H91" s="52"/>
      <c r="I91" s="52"/>
      <c r="J91" s="52"/>
      <c r="K91" s="52"/>
      <c r="L91" s="52"/>
      <c r="M91" s="52"/>
      <c r="P91" s="83"/>
    </row>
    <row r="92" spans="1:17" ht="15.75" thickBot="1" x14ac:dyDescent="0.3">
      <c r="B92" s="45" t="s">
        <v>83</v>
      </c>
      <c r="C92" s="50" t="s">
        <v>23</v>
      </c>
      <c r="D92" s="22" t="s">
        <v>99</v>
      </c>
      <c r="E92" s="22">
        <v>2</v>
      </c>
      <c r="F92" s="51" t="s">
        <v>39</v>
      </c>
      <c r="G92" s="22">
        <v>2</v>
      </c>
      <c r="H92" s="52"/>
      <c r="I92" s="52"/>
      <c r="J92" s="52"/>
      <c r="K92" s="52"/>
      <c r="L92" s="52"/>
      <c r="M92" s="52"/>
      <c r="P92" s="83"/>
    </row>
    <row r="93" spans="1:17" ht="15.75" thickBot="1" x14ac:dyDescent="0.3">
      <c r="B93" s="45" t="s">
        <v>130</v>
      </c>
      <c r="C93" s="50" t="s">
        <v>121</v>
      </c>
      <c r="D93" s="51" t="str">
        <f>$O$69</f>
        <v>BUSA' B016</v>
      </c>
      <c r="E93" s="22">
        <v>2</v>
      </c>
      <c r="F93" s="51" t="str">
        <f>$O$69</f>
        <v>BUSA' B016</v>
      </c>
      <c r="G93" s="22">
        <v>2</v>
      </c>
      <c r="H93" s="52"/>
      <c r="I93" s="52"/>
      <c r="J93" s="52"/>
      <c r="K93" s="52"/>
      <c r="L93" s="52"/>
      <c r="M93" s="52"/>
      <c r="P93" s="83"/>
    </row>
    <row r="94" spans="1:17" ht="15.75" thickBot="1" x14ac:dyDescent="0.3">
      <c r="A94" t="s">
        <v>41</v>
      </c>
      <c r="B94" s="45" t="s">
        <v>92</v>
      </c>
      <c r="C94" s="53" t="s">
        <v>44</v>
      </c>
      <c r="D94" s="52"/>
      <c r="E94" s="52"/>
      <c r="F94" s="52"/>
      <c r="G94" s="52"/>
      <c r="H94" s="22" t="s">
        <v>109</v>
      </c>
      <c r="I94" s="22">
        <v>5</v>
      </c>
      <c r="J94" s="22" t="s">
        <v>111</v>
      </c>
      <c r="K94" s="22">
        <v>5</v>
      </c>
      <c r="L94" s="22" t="s">
        <v>109</v>
      </c>
      <c r="M94" s="6">
        <v>3</v>
      </c>
      <c r="P94" s="83"/>
    </row>
    <row r="95" spans="1:17" ht="15.75" thickBot="1" x14ac:dyDescent="0.3">
      <c r="B95" s="45" t="s">
        <v>90</v>
      </c>
      <c r="C95" s="53" t="s">
        <v>63</v>
      </c>
      <c r="D95" s="52"/>
      <c r="E95" s="52"/>
      <c r="F95" s="52"/>
      <c r="G95" s="52"/>
      <c r="H95" s="85" t="str">
        <f>$O$57</f>
        <v>B017-A</v>
      </c>
      <c r="I95" s="22">
        <v>3</v>
      </c>
      <c r="J95" s="85" t="str">
        <f>$O$57</f>
        <v>B017-A</v>
      </c>
      <c r="K95" s="22">
        <v>2</v>
      </c>
      <c r="L95" s="51" t="str">
        <f>$O$60</f>
        <v>NIGRO</v>
      </c>
      <c r="M95" s="6">
        <v>2</v>
      </c>
    </row>
    <row r="96" spans="1:17" ht="15.75" thickBot="1" x14ac:dyDescent="0.3">
      <c r="A96" t="s">
        <v>24</v>
      </c>
      <c r="B96" s="45" t="s">
        <v>83</v>
      </c>
      <c r="C96" s="53" t="s">
        <v>45</v>
      </c>
      <c r="D96" s="52"/>
      <c r="E96" s="52"/>
      <c r="F96" s="52"/>
      <c r="G96" s="52"/>
      <c r="H96" s="22" t="s">
        <v>99</v>
      </c>
      <c r="I96" s="22">
        <v>5</v>
      </c>
      <c r="J96" s="22" t="s">
        <v>39</v>
      </c>
      <c r="K96" s="22">
        <v>4</v>
      </c>
      <c r="L96" s="22" t="s">
        <v>99</v>
      </c>
      <c r="M96" s="6">
        <v>3</v>
      </c>
    </row>
    <row r="97" spans="1:13" ht="15.75" thickBot="1" x14ac:dyDescent="0.3">
      <c r="B97" s="45" t="s">
        <v>93</v>
      </c>
      <c r="C97" s="55" t="s">
        <v>69</v>
      </c>
      <c r="D97" s="52"/>
      <c r="E97" s="52"/>
      <c r="F97" s="52"/>
      <c r="G97" s="52"/>
      <c r="H97" s="66" t="s">
        <v>59</v>
      </c>
      <c r="I97" s="22">
        <v>3</v>
      </c>
      <c r="J97" s="66" t="s">
        <v>59</v>
      </c>
      <c r="K97" s="22">
        <v>2</v>
      </c>
      <c r="L97" s="66" t="s">
        <v>59</v>
      </c>
      <c r="M97" s="6">
        <v>2</v>
      </c>
    </row>
    <row r="98" spans="1:13" ht="15.75" thickBot="1" x14ac:dyDescent="0.3">
      <c r="A98" t="s">
        <v>47</v>
      </c>
      <c r="B98" s="45" t="s">
        <v>83</v>
      </c>
      <c r="C98" s="53" t="s">
        <v>46</v>
      </c>
      <c r="D98" s="52"/>
      <c r="E98" s="52"/>
      <c r="F98" s="52"/>
      <c r="G98" s="52"/>
      <c r="H98" s="22" t="s">
        <v>99</v>
      </c>
      <c r="I98" s="22">
        <v>3</v>
      </c>
      <c r="J98" s="22" t="s">
        <v>99</v>
      </c>
      <c r="K98" s="22">
        <v>5</v>
      </c>
      <c r="L98" s="22" t="s">
        <v>39</v>
      </c>
      <c r="M98" s="6">
        <v>8</v>
      </c>
    </row>
    <row r="99" spans="1:13" ht="15.75" thickBot="1" x14ac:dyDescent="0.3">
      <c r="B99" s="63" t="s">
        <v>96</v>
      </c>
      <c r="C99" s="55" t="s">
        <v>70</v>
      </c>
      <c r="D99" s="52"/>
      <c r="E99" s="52"/>
      <c r="F99" s="52"/>
      <c r="G99" s="52"/>
      <c r="H99" s="54" t="s">
        <v>57</v>
      </c>
      <c r="I99" s="22">
        <v>3</v>
      </c>
      <c r="J99" s="54" t="s">
        <v>57</v>
      </c>
      <c r="K99" s="22">
        <v>2</v>
      </c>
      <c r="L99" s="54" t="s">
        <v>57</v>
      </c>
      <c r="M99" s="6">
        <v>2</v>
      </c>
    </row>
    <row r="100" spans="1:13" ht="15.75" thickBot="1" x14ac:dyDescent="0.3">
      <c r="A100" t="s">
        <v>48</v>
      </c>
      <c r="B100" s="45" t="s">
        <v>90</v>
      </c>
      <c r="C100" s="53" t="s">
        <v>60</v>
      </c>
      <c r="D100" s="85" t="str">
        <f>$O$57</f>
        <v>B017-A</v>
      </c>
      <c r="E100" s="22">
        <v>5</v>
      </c>
      <c r="F100" s="54" t="s">
        <v>57</v>
      </c>
      <c r="G100" s="22">
        <v>5</v>
      </c>
      <c r="H100" s="85" t="str">
        <f>$O$57</f>
        <v>B017-A</v>
      </c>
      <c r="I100" s="22">
        <v>5</v>
      </c>
      <c r="J100" s="85" t="s">
        <v>116</v>
      </c>
      <c r="K100" s="22">
        <v>3</v>
      </c>
      <c r="L100" s="66" t="s">
        <v>59</v>
      </c>
      <c r="M100" s="6">
        <v>3</v>
      </c>
    </row>
    <row r="101" spans="1:13" ht="15.75" thickBot="1" x14ac:dyDescent="0.3">
      <c r="A101" t="s">
        <v>48</v>
      </c>
      <c r="B101" s="45" t="s">
        <v>93</v>
      </c>
      <c r="C101" s="53" t="s">
        <v>60</v>
      </c>
      <c r="D101" s="66"/>
      <c r="E101" s="22">
        <v>0</v>
      </c>
      <c r="F101" s="66"/>
      <c r="G101" s="22">
        <v>0</v>
      </c>
      <c r="H101" s="52"/>
      <c r="I101" s="52"/>
      <c r="J101" s="52"/>
      <c r="K101" s="52"/>
      <c r="L101" s="52"/>
      <c r="M101" s="52"/>
    </row>
    <row r="102" spans="1:13" ht="15.75" thickBot="1" x14ac:dyDescent="0.3">
      <c r="A102" t="s">
        <v>30</v>
      </c>
      <c r="B102" s="45" t="s">
        <v>88</v>
      </c>
      <c r="C102" s="50" t="s">
        <v>31</v>
      </c>
      <c r="D102" s="77" t="s">
        <v>150</v>
      </c>
      <c r="E102" s="22">
        <v>2</v>
      </c>
      <c r="F102" s="77" t="s">
        <v>150</v>
      </c>
      <c r="G102" s="22">
        <v>2</v>
      </c>
      <c r="H102" s="77" t="s">
        <v>150</v>
      </c>
      <c r="I102" s="22">
        <v>2</v>
      </c>
      <c r="J102" s="77" t="s">
        <v>150</v>
      </c>
      <c r="K102" s="22">
        <v>2</v>
      </c>
      <c r="L102" s="77" t="s">
        <v>150</v>
      </c>
      <c r="M102" s="6">
        <v>2</v>
      </c>
    </row>
    <row r="103" spans="1:13" ht="15.75" thickBot="1" x14ac:dyDescent="0.3">
      <c r="C103" s="5"/>
      <c r="D103" s="9"/>
      <c r="E103" s="9">
        <f>SUM(E77:E85)+E87+E90+E92+E100+E101+E102</f>
        <v>32</v>
      </c>
      <c r="F103" s="9"/>
      <c r="G103" s="9">
        <f>SUM(G77:G85)+G87+G90+G92+G100+G101+G102</f>
        <v>32</v>
      </c>
      <c r="H103" s="9"/>
      <c r="I103" s="9">
        <f>SUM(I77:I94)+I96+I98+I100+I102</f>
        <v>32</v>
      </c>
      <c r="J103" s="9"/>
      <c r="K103" s="9">
        <f>SUM(K77:K94)+K96+K98+K100+K102</f>
        <v>32</v>
      </c>
      <c r="L103" s="9"/>
      <c r="M103" s="9">
        <f>SUM(M77:M94)+M96+M98+M100+M102</f>
        <v>32</v>
      </c>
    </row>
    <row r="104" spans="1:13" ht="15.75" thickBot="1" x14ac:dyDescent="0.3">
      <c r="C104" s="5" t="s">
        <v>42</v>
      </c>
      <c r="D104" s="14"/>
      <c r="E104" s="14"/>
      <c r="F104" s="14"/>
      <c r="G104" s="14"/>
      <c r="H104" s="6"/>
      <c r="I104" s="14"/>
      <c r="J104" s="6"/>
      <c r="K104" s="14"/>
      <c r="L104" s="14"/>
      <c r="M104" s="14"/>
    </row>
    <row r="105" spans="1:13" ht="15.75" thickBot="1" x14ac:dyDescent="0.3">
      <c r="C105" s="5" t="s">
        <v>33</v>
      </c>
      <c r="D105" s="22" t="s">
        <v>128</v>
      </c>
      <c r="E105" s="14"/>
      <c r="F105" s="22" t="s">
        <v>169</v>
      </c>
      <c r="G105" s="14"/>
      <c r="H105" s="6" t="s">
        <v>99</v>
      </c>
      <c r="I105" s="14"/>
      <c r="J105" s="6" t="s">
        <v>111</v>
      </c>
      <c r="K105" s="14"/>
      <c r="L105" s="6" t="s">
        <v>74</v>
      </c>
      <c r="M105" s="14"/>
    </row>
    <row r="106" spans="1:13" x14ac:dyDescent="0.25">
      <c r="C106" s="10"/>
      <c r="D106" s="10"/>
      <c r="E106" s="10"/>
      <c r="F106" s="10"/>
      <c r="G106" s="10"/>
      <c r="H106" s="11"/>
      <c r="I106" s="10"/>
      <c r="J106" s="10"/>
      <c r="K106" s="10"/>
      <c r="L106" s="11"/>
      <c r="M106" s="10"/>
    </row>
    <row r="107" spans="1:13" ht="15.75" thickBot="1" x14ac:dyDescent="0.3">
      <c r="C107" s="10"/>
      <c r="D107" s="10"/>
      <c r="E107" s="10"/>
      <c r="F107" s="10"/>
      <c r="G107" s="10"/>
      <c r="H107" s="11"/>
      <c r="I107" s="10"/>
      <c r="J107" s="10"/>
      <c r="K107" s="10"/>
      <c r="L107" s="11"/>
      <c r="M107" s="10"/>
    </row>
    <row r="108" spans="1:13" ht="20.100000000000001" customHeight="1" thickBot="1" x14ac:dyDescent="0.4">
      <c r="C108" s="90" t="s">
        <v>108</v>
      </c>
      <c r="D108" s="88"/>
      <c r="E108" s="88"/>
      <c r="F108" s="88"/>
      <c r="G108" s="88"/>
      <c r="H108" s="88"/>
      <c r="I108" s="88"/>
      <c r="J108" s="88"/>
      <c r="K108" s="88"/>
      <c r="L108" s="88"/>
      <c r="M108" s="89"/>
    </row>
    <row r="109" spans="1:13" ht="15.75" thickBot="1" x14ac:dyDescent="0.3">
      <c r="C109" s="47"/>
      <c r="D109" s="96" t="s">
        <v>0</v>
      </c>
      <c r="E109" s="98"/>
      <c r="F109" s="96" t="s">
        <v>0</v>
      </c>
      <c r="G109" s="96"/>
      <c r="H109" s="96" t="s">
        <v>0</v>
      </c>
      <c r="I109" s="98"/>
      <c r="J109" s="96" t="s">
        <v>0</v>
      </c>
      <c r="K109" s="98"/>
      <c r="L109" s="96" t="s">
        <v>0</v>
      </c>
      <c r="M109" s="98"/>
    </row>
    <row r="110" spans="1:13" ht="15.75" thickBot="1" x14ac:dyDescent="0.3">
      <c r="C110" s="48" t="s">
        <v>1</v>
      </c>
      <c r="D110" s="96" t="s">
        <v>2</v>
      </c>
      <c r="E110" s="97"/>
      <c r="F110" s="96" t="s">
        <v>3</v>
      </c>
      <c r="G110" s="96"/>
      <c r="H110" s="96" t="s">
        <v>4</v>
      </c>
      <c r="I110" s="97"/>
      <c r="J110" s="96" t="s">
        <v>5</v>
      </c>
      <c r="K110" s="97"/>
      <c r="L110" s="96" t="s">
        <v>6</v>
      </c>
      <c r="M110" s="97"/>
    </row>
    <row r="111" spans="1:13" ht="15.75" thickBot="1" x14ac:dyDescent="0.3">
      <c r="C111" s="49" t="s">
        <v>7</v>
      </c>
      <c r="D111" s="24"/>
      <c r="E111" s="24"/>
      <c r="F111" s="24"/>
      <c r="G111" s="24"/>
      <c r="H111" s="24"/>
      <c r="I111" s="24"/>
      <c r="J111" s="24"/>
      <c r="K111" s="24"/>
      <c r="L111" s="22" t="s">
        <v>43</v>
      </c>
      <c r="M111" s="22">
        <v>1</v>
      </c>
    </row>
    <row r="112" spans="1:13" ht="15.75" thickBot="1" x14ac:dyDescent="0.3">
      <c r="A112" t="e">
        <f>O18/A12</f>
        <v>#VALUE!</v>
      </c>
      <c r="B112" s="45" t="s">
        <v>77</v>
      </c>
      <c r="C112" s="49" t="s">
        <v>8</v>
      </c>
      <c r="D112" s="24"/>
      <c r="E112" s="24"/>
      <c r="F112" s="24"/>
      <c r="G112" s="24"/>
      <c r="H112" s="24"/>
      <c r="I112" s="24"/>
      <c r="J112" s="24"/>
      <c r="K112" s="24"/>
      <c r="L112" s="31" t="s">
        <v>74</v>
      </c>
      <c r="M112" s="22">
        <v>4</v>
      </c>
    </row>
    <row r="113" spans="1:13" ht="15.75" thickBot="1" x14ac:dyDescent="0.3">
      <c r="A113" t="s">
        <v>9</v>
      </c>
      <c r="B113" s="45" t="s">
        <v>75</v>
      </c>
      <c r="C113" s="50" t="s">
        <v>10</v>
      </c>
      <c r="D113" s="24"/>
      <c r="E113" s="24"/>
      <c r="F113" s="24"/>
      <c r="G113" s="24"/>
      <c r="H113" s="24"/>
      <c r="I113" s="24"/>
      <c r="J113" s="24"/>
      <c r="K113" s="24"/>
      <c r="L113" s="32" t="s">
        <v>34</v>
      </c>
      <c r="M113" s="22">
        <v>3</v>
      </c>
    </row>
    <row r="114" spans="1:13" ht="15.75" thickBot="1" x14ac:dyDescent="0.3">
      <c r="A114" t="e">
        <f>O18/A12</f>
        <v>#VALUE!</v>
      </c>
      <c r="B114" s="45" t="s">
        <v>77</v>
      </c>
      <c r="C114" s="50" t="s">
        <v>11</v>
      </c>
      <c r="D114" s="24"/>
      <c r="E114" s="24"/>
      <c r="F114" s="24"/>
      <c r="G114" s="24"/>
      <c r="H114" s="24"/>
      <c r="I114" s="24"/>
      <c r="J114" s="24"/>
      <c r="K114" s="24"/>
      <c r="L114" s="31" t="s">
        <v>74</v>
      </c>
      <c r="M114" s="22">
        <v>2</v>
      </c>
    </row>
    <row r="115" spans="1:13" ht="15.75" thickBot="1" x14ac:dyDescent="0.3">
      <c r="A115" t="s">
        <v>127</v>
      </c>
      <c r="B115" s="45"/>
      <c r="C115" s="49" t="s">
        <v>12</v>
      </c>
      <c r="D115" s="24"/>
      <c r="E115" s="24"/>
      <c r="F115" s="24"/>
      <c r="G115" s="24"/>
      <c r="H115" s="24"/>
      <c r="I115" s="24"/>
      <c r="J115" s="24"/>
      <c r="K115" s="24"/>
      <c r="L115" s="24"/>
      <c r="M115" s="24"/>
    </row>
    <row r="116" spans="1:13" ht="15.75" thickBot="1" x14ac:dyDescent="0.3">
      <c r="A116" t="s">
        <v>13</v>
      </c>
      <c r="B116" s="45" t="s">
        <v>85</v>
      </c>
      <c r="C116" s="50" t="s">
        <v>14</v>
      </c>
      <c r="D116" s="24"/>
      <c r="E116" s="24"/>
      <c r="F116" s="24"/>
      <c r="G116" s="24"/>
      <c r="H116" s="24"/>
      <c r="I116" s="24"/>
      <c r="J116" s="24"/>
      <c r="K116" s="24"/>
      <c r="L116" s="24"/>
      <c r="M116" s="24"/>
    </row>
    <row r="117" spans="1:13" ht="15.75" thickBot="1" x14ac:dyDescent="0.3">
      <c r="A117" t="s">
        <v>127</v>
      </c>
      <c r="B117" s="45" t="s">
        <v>86</v>
      </c>
      <c r="C117" s="50" t="s">
        <v>15</v>
      </c>
      <c r="D117" s="24"/>
      <c r="E117" s="24"/>
      <c r="F117" s="24"/>
      <c r="G117" s="24"/>
      <c r="H117" s="24"/>
      <c r="I117" s="24"/>
      <c r="J117" s="24"/>
      <c r="K117" s="24"/>
      <c r="L117" s="24"/>
      <c r="M117" s="24"/>
    </row>
    <row r="118" spans="1:13" ht="15.75" thickBot="1" x14ac:dyDescent="0.3">
      <c r="A118" t="s">
        <v>16</v>
      </c>
      <c r="B118" s="45" t="s">
        <v>79</v>
      </c>
      <c r="C118" s="49" t="s">
        <v>17</v>
      </c>
      <c r="D118" s="24"/>
      <c r="E118" s="24"/>
      <c r="F118" s="24"/>
      <c r="G118" s="24"/>
      <c r="H118" s="24"/>
      <c r="I118" s="24"/>
      <c r="J118" s="24"/>
      <c r="K118" s="24"/>
      <c r="L118" s="51" t="str">
        <f>$O$26</f>
        <v>A026 - A</v>
      </c>
      <c r="M118" s="22">
        <v>3</v>
      </c>
    </row>
    <row r="119" spans="1:13" ht="15.75" thickBot="1" x14ac:dyDescent="0.3">
      <c r="A119" t="s">
        <v>19</v>
      </c>
      <c r="B119" s="45" t="s">
        <v>41</v>
      </c>
      <c r="C119" s="50" t="s">
        <v>103</v>
      </c>
      <c r="D119" s="24"/>
      <c r="E119" s="24"/>
      <c r="F119" s="24"/>
      <c r="G119" s="24"/>
      <c r="H119" s="24"/>
      <c r="I119" s="24"/>
      <c r="J119" s="24"/>
      <c r="K119" s="24"/>
      <c r="L119" s="24"/>
      <c r="M119" s="24"/>
    </row>
    <row r="120" spans="1:13" ht="15.75" thickBot="1" x14ac:dyDescent="0.3">
      <c r="B120" s="45" t="s">
        <v>94</v>
      </c>
      <c r="C120" s="50" t="s">
        <v>102</v>
      </c>
      <c r="D120" s="24"/>
      <c r="E120" s="24"/>
      <c r="F120" s="24"/>
      <c r="G120" s="24"/>
      <c r="H120" s="24"/>
      <c r="I120" s="24"/>
      <c r="J120" s="24"/>
      <c r="K120" s="24"/>
      <c r="L120" s="24"/>
      <c r="M120" s="24"/>
    </row>
    <row r="121" spans="1:13" ht="15.75" thickBot="1" x14ac:dyDescent="0.3">
      <c r="A121" t="s">
        <v>20</v>
      </c>
      <c r="B121" s="82" t="s">
        <v>119</v>
      </c>
      <c r="C121" s="50" t="s">
        <v>104</v>
      </c>
      <c r="D121" s="24"/>
      <c r="E121" s="24"/>
      <c r="F121" s="24"/>
      <c r="G121" s="24"/>
      <c r="H121" s="24"/>
      <c r="I121" s="24"/>
      <c r="J121" s="24"/>
      <c r="K121" s="24"/>
      <c r="L121" s="24"/>
      <c r="M121" s="24"/>
    </row>
    <row r="122" spans="1:13" ht="15.75" thickBot="1" x14ac:dyDescent="0.3">
      <c r="B122" s="45" t="s">
        <v>95</v>
      </c>
      <c r="C122" s="50" t="s">
        <v>101</v>
      </c>
      <c r="D122" s="24"/>
      <c r="E122" s="24"/>
      <c r="F122" s="24"/>
      <c r="G122" s="24"/>
      <c r="H122" s="24"/>
      <c r="I122" s="24"/>
      <c r="J122" s="24"/>
      <c r="K122" s="24"/>
      <c r="L122" s="24"/>
      <c r="M122" s="24"/>
    </row>
    <row r="123" spans="1:13" ht="15.75" thickBot="1" x14ac:dyDescent="0.3">
      <c r="A123" t="s">
        <v>21</v>
      </c>
      <c r="B123" s="45" t="s">
        <v>92</v>
      </c>
      <c r="C123" s="50" t="s">
        <v>22</v>
      </c>
      <c r="D123" s="24"/>
      <c r="E123" s="24"/>
      <c r="F123" s="24"/>
      <c r="G123" s="24"/>
      <c r="H123" s="24"/>
      <c r="I123" s="24"/>
      <c r="J123" s="24"/>
      <c r="K123" s="24"/>
      <c r="L123" s="24"/>
      <c r="M123" s="24"/>
    </row>
    <row r="124" spans="1:13" ht="15.75" thickBot="1" x14ac:dyDescent="0.3">
      <c r="B124" s="45" t="s">
        <v>83</v>
      </c>
      <c r="C124" s="50" t="s">
        <v>23</v>
      </c>
      <c r="D124" s="24"/>
      <c r="E124" s="24"/>
      <c r="F124" s="24"/>
      <c r="G124" s="24"/>
      <c r="H124" s="24"/>
      <c r="I124" s="24"/>
      <c r="J124" s="24"/>
      <c r="K124" s="24"/>
      <c r="L124" s="24"/>
      <c r="M124" s="24"/>
    </row>
    <row r="125" spans="1:13" ht="15.75" thickBot="1" x14ac:dyDescent="0.3">
      <c r="A125" t="s">
        <v>55</v>
      </c>
      <c r="B125" s="82" t="s">
        <v>124</v>
      </c>
      <c r="C125" s="50" t="s">
        <v>61</v>
      </c>
      <c r="D125" s="24"/>
      <c r="E125" s="24"/>
      <c r="F125" s="24"/>
      <c r="G125" s="24"/>
      <c r="H125" s="24"/>
      <c r="I125" s="24"/>
      <c r="J125" s="24"/>
      <c r="K125" s="24"/>
      <c r="L125" s="69" t="s">
        <v>105</v>
      </c>
      <c r="M125" s="6">
        <v>4</v>
      </c>
    </row>
    <row r="126" spans="1:13" ht="15.75" thickBot="1" x14ac:dyDescent="0.3">
      <c r="A126" s="7" t="s">
        <v>52</v>
      </c>
      <c r="B126" s="82" t="s">
        <v>119</v>
      </c>
      <c r="C126" s="50" t="s">
        <v>49</v>
      </c>
      <c r="D126" s="24"/>
      <c r="E126" s="24"/>
      <c r="F126" s="24"/>
      <c r="G126" s="24"/>
      <c r="H126" s="24"/>
      <c r="I126" s="24"/>
      <c r="J126" s="24"/>
      <c r="K126" s="24"/>
      <c r="L126" s="26" t="s">
        <v>36</v>
      </c>
      <c r="M126" s="6">
        <v>4</v>
      </c>
    </row>
    <row r="127" spans="1:13" ht="15.75" thickBot="1" x14ac:dyDescent="0.3">
      <c r="A127" s="7"/>
      <c r="B127" s="46" t="s">
        <v>90</v>
      </c>
      <c r="C127" s="50" t="s">
        <v>67</v>
      </c>
      <c r="D127" s="24"/>
      <c r="E127" s="24"/>
      <c r="F127" s="24"/>
      <c r="G127" s="24"/>
      <c r="H127" s="24"/>
      <c r="I127" s="24"/>
      <c r="J127" s="24"/>
      <c r="K127" s="24"/>
      <c r="L127" s="69" t="s">
        <v>105</v>
      </c>
      <c r="M127" s="6">
        <v>2</v>
      </c>
    </row>
    <row r="128" spans="1:13" ht="15.75" thickBot="1" x14ac:dyDescent="0.3">
      <c r="A128" t="s">
        <v>51</v>
      </c>
      <c r="B128" s="45" t="s">
        <v>92</v>
      </c>
      <c r="C128" s="50" t="s">
        <v>50</v>
      </c>
      <c r="D128" s="24"/>
      <c r="E128" s="24"/>
      <c r="F128" s="24"/>
      <c r="G128" s="24"/>
      <c r="H128" s="24"/>
      <c r="I128" s="24"/>
      <c r="J128" s="24"/>
      <c r="K128" s="24"/>
      <c r="L128" s="51" t="str">
        <f>$O$42</f>
        <v>A042 - A</v>
      </c>
      <c r="M128" s="6">
        <v>4</v>
      </c>
    </row>
    <row r="129" spans="1:13" ht="15.75" thickBot="1" x14ac:dyDescent="0.3">
      <c r="B129" s="46" t="s">
        <v>90</v>
      </c>
      <c r="C129" s="50" t="s">
        <v>68</v>
      </c>
      <c r="D129" s="24"/>
      <c r="E129" s="24"/>
      <c r="F129" s="24"/>
      <c r="G129" s="24"/>
      <c r="H129" s="24"/>
      <c r="I129" s="24"/>
      <c r="J129" s="24"/>
      <c r="K129" s="24"/>
      <c r="L129" s="51" t="str">
        <f>$O$60</f>
        <v>NIGRO</v>
      </c>
      <c r="M129" s="6">
        <v>2</v>
      </c>
    </row>
    <row r="130" spans="1:13" ht="15.75" thickBot="1" x14ac:dyDescent="0.3">
      <c r="A130" t="s">
        <v>54</v>
      </c>
      <c r="B130" s="82" t="s">
        <v>119</v>
      </c>
      <c r="C130" s="50" t="s">
        <v>53</v>
      </c>
      <c r="D130" s="24"/>
      <c r="E130" s="24"/>
      <c r="F130" s="24"/>
      <c r="G130" s="24"/>
      <c r="H130" s="24"/>
      <c r="I130" s="24"/>
      <c r="J130" s="24"/>
      <c r="K130" s="24"/>
      <c r="L130" s="51" t="str">
        <f>$O$42</f>
        <v>A042 - A</v>
      </c>
      <c r="M130" s="6">
        <v>5</v>
      </c>
    </row>
    <row r="131" spans="1:13" ht="15.75" thickBot="1" x14ac:dyDescent="0.3">
      <c r="B131" s="45" t="s">
        <v>90</v>
      </c>
      <c r="C131" s="50" t="s">
        <v>71</v>
      </c>
      <c r="D131" s="24"/>
      <c r="E131" s="24"/>
      <c r="F131" s="24"/>
      <c r="G131" s="24"/>
      <c r="H131" s="24"/>
      <c r="I131" s="24"/>
      <c r="J131" s="24"/>
      <c r="K131" s="24"/>
      <c r="L131" s="51" t="str">
        <f>$O$60</f>
        <v>NIGRO</v>
      </c>
      <c r="M131" s="6">
        <v>2</v>
      </c>
    </row>
    <row r="132" spans="1:13" ht="15.75" thickBot="1" x14ac:dyDescent="0.3">
      <c r="A132" t="s">
        <v>30</v>
      </c>
      <c r="B132" s="45" t="s">
        <v>88</v>
      </c>
      <c r="C132" s="50" t="s">
        <v>31</v>
      </c>
      <c r="D132" s="24"/>
      <c r="E132" s="24"/>
      <c r="F132" s="24"/>
      <c r="G132" s="24"/>
      <c r="H132" s="24"/>
      <c r="I132" s="24"/>
      <c r="J132" s="24"/>
      <c r="K132" s="24"/>
      <c r="L132" s="77" t="s">
        <v>150</v>
      </c>
      <c r="M132" s="6">
        <v>2</v>
      </c>
    </row>
    <row r="133" spans="1:13" ht="15.75" thickBot="1" x14ac:dyDescent="0.3">
      <c r="C133" s="5"/>
      <c r="D133" s="9"/>
      <c r="E133" s="9">
        <f>SUM(E111:E119)+E121+E123+E124+E125+E132</f>
        <v>0</v>
      </c>
      <c r="F133" s="9"/>
      <c r="G133" s="9">
        <f>SUM(G111:G119)+G121+G123+G124+G125+G132</f>
        <v>0</v>
      </c>
      <c r="H133" s="9"/>
      <c r="I133" s="9">
        <f>SUM(I111:I114)+I118+I125+I126+I128+I132</f>
        <v>0</v>
      </c>
      <c r="J133" s="9"/>
      <c r="K133" s="9">
        <f>SUM(K111:K114)+K118+K125+K126+K128+K132</f>
        <v>0</v>
      </c>
      <c r="L133" s="9"/>
      <c r="M133" s="9">
        <f>SUM(M111:M126)+M128+M130+M132</f>
        <v>32</v>
      </c>
    </row>
    <row r="134" spans="1:13" ht="15.75" thickBot="1" x14ac:dyDescent="0.3">
      <c r="C134" s="5" t="s">
        <v>32</v>
      </c>
      <c r="D134" s="14"/>
      <c r="E134" s="14"/>
      <c r="F134" s="14"/>
      <c r="G134" s="14"/>
      <c r="H134" s="6"/>
      <c r="I134" s="14"/>
      <c r="J134" s="6"/>
      <c r="K134" s="14"/>
      <c r="L134" s="14"/>
      <c r="M134" s="14"/>
    </row>
    <row r="135" spans="1:13" ht="15.75" thickBot="1" x14ac:dyDescent="0.3">
      <c r="C135" s="5" t="s">
        <v>33</v>
      </c>
      <c r="D135" s="14"/>
      <c r="E135" s="14"/>
      <c r="F135" s="14"/>
      <c r="G135" s="14"/>
      <c r="H135" s="6"/>
      <c r="I135" s="14"/>
      <c r="J135" s="6"/>
      <c r="K135" s="14"/>
      <c r="L135" s="6" t="s">
        <v>170</v>
      </c>
      <c r="M135" s="14"/>
    </row>
  </sheetData>
  <mergeCells count="44">
    <mergeCell ref="D109:E109"/>
    <mergeCell ref="F109:G109"/>
    <mergeCell ref="H109:I109"/>
    <mergeCell ref="J109:K109"/>
    <mergeCell ref="L109:M109"/>
    <mergeCell ref="D110:E110"/>
    <mergeCell ref="F110:G110"/>
    <mergeCell ref="H110:I110"/>
    <mergeCell ref="J110:K110"/>
    <mergeCell ref="L110:M110"/>
    <mergeCell ref="C108:M108"/>
    <mergeCell ref="C74:M74"/>
    <mergeCell ref="D75:E75"/>
    <mergeCell ref="F75:G75"/>
    <mergeCell ref="H75:I75"/>
    <mergeCell ref="J75:K75"/>
    <mergeCell ref="L75:M75"/>
    <mergeCell ref="D76:E76"/>
    <mergeCell ref="F76:G76"/>
    <mergeCell ref="H76:I76"/>
    <mergeCell ref="J76:K76"/>
    <mergeCell ref="L76:M76"/>
    <mergeCell ref="D40:E40"/>
    <mergeCell ref="F40:G40"/>
    <mergeCell ref="H40:I40"/>
    <mergeCell ref="J40:K40"/>
    <mergeCell ref="L40:M40"/>
    <mergeCell ref="D41:E41"/>
    <mergeCell ref="F41:G41"/>
    <mergeCell ref="H41:I41"/>
    <mergeCell ref="J41:K41"/>
    <mergeCell ref="L41:M41"/>
    <mergeCell ref="C39:M39"/>
    <mergeCell ref="C1:M1"/>
    <mergeCell ref="D2:E2"/>
    <mergeCell ref="F2:G2"/>
    <mergeCell ref="H2:I2"/>
    <mergeCell ref="J2:K2"/>
    <mergeCell ref="L2:M2"/>
    <mergeCell ref="D3:E3"/>
    <mergeCell ref="F3:G3"/>
    <mergeCell ref="H3:I3"/>
    <mergeCell ref="J3:K3"/>
    <mergeCell ref="L3:M3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4" orientation="landscape" r:id="rId1"/>
  <headerFooter>
    <oddHeader>&amp;C&amp;14SEDE DI VILLA SAN GIOVANNI</oddHeader>
    <oddFooter>&amp;C&amp;12Assegnazione Cattedre - Settebre 2020</oddFooter>
  </headerFooter>
  <rowBreaks count="3" manualBreakCount="3">
    <brk id="37" min="1" max="16" man="1"/>
    <brk id="73" min="1" max="16" man="1"/>
    <brk id="106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Cattedre 2020-21</vt:lpstr>
      <vt:lpstr>'Cattedre 2020-21'!Area_stampa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Ludovica Dominici</cp:lastModifiedBy>
  <cp:lastPrinted>2020-09-16T08:54:39Z</cp:lastPrinted>
  <dcterms:created xsi:type="dcterms:W3CDTF">2016-07-04T09:16:12Z</dcterms:created>
  <dcterms:modified xsi:type="dcterms:W3CDTF">2020-09-17T15:09:53Z</dcterms:modified>
</cp:coreProperties>
</file>